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36" documentId="13_ncr:1_{F6CB121F-512D-4AA6-A0C1-0FB36C537598}" xr6:coauthVersionLast="47" xr6:coauthVersionMax="47" xr10:uidLastSave="{454908A5-2226-40B7-96C5-DDC52A62294A}"/>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1" i="6" l="1"/>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L4" i="1"/>
  <c r="J4" i="1"/>
  <c r="I4" i="1"/>
  <c r="B4" i="1"/>
  <c r="I2" i="3"/>
  <c r="G5" i="2"/>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I2" i="6"/>
  <c r="I5" i="6"/>
  <c r="L2" i="6"/>
  <c r="L5" i="6"/>
  <c r="L4" i="6"/>
  <c r="J5" i="6"/>
  <c r="J2" i="6"/>
  <c r="J4" i="6"/>
  <c r="I4" i="6"/>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39" i="5"/>
  <c r="J39" i="5"/>
  <c r="I39" i="5"/>
  <c r="G39" i="5"/>
  <c r="B3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5" i="1"/>
  <c r="B6" i="1"/>
  <c r="G2" i="1"/>
  <c r="I2" i="1"/>
  <c r="J2" i="1"/>
  <c r="L2" i="1"/>
  <c r="I3" i="1"/>
  <c r="I5" i="1"/>
  <c r="I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G5" i="1"/>
  <c r="L5" i="1"/>
  <c r="G6" i="1"/>
  <c r="L6" i="1"/>
</calcChain>
</file>

<file path=xl/sharedStrings.xml><?xml version="1.0" encoding="utf-8"?>
<sst xmlns="http://schemas.openxmlformats.org/spreadsheetml/2006/main" count="178630" uniqueCount="39095">
  <si>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</si>
  <si>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</si>
  <si>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</si>
  <si>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</si>
  <si>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</si>
  <si>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</si>
  <si>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</si>
  <si>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</si>
  <si>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</si>
  <si>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</si>
  <si>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</si>
  <si>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</si>
  <si>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</si>
  <si>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</si>
  <si>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</si>
  <si>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</si>
  <si>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</si>
  <si>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</si>
  <si>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</si>
  <si>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</si>
  <si>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</si>
  <si>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</si>
  <si>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</si>
  <si>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</si>
  <si>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</si>
  <si>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</si>
  <si>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</si>
  <si>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</si>
  <si>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</si>
  <si>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</si>
  <si>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</si>
  <si>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</si>
  <si>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</si>
  <si>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</si>
  <si>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</si>
  <si>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</si>
  <si>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</si>
  <si>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</si>
  <si>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</si>
  <si>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</si>
  <si>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</si>
  <si>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</si>
  <si>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</si>
  <si>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</si>
  <si>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</si>
  <si>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</si>
  <si>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</si>
  <si>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</si>
  <si>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</si>
  <si>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</si>
  <si>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</si>
  <si>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</si>
  <si>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</si>
  <si>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</si>
  <si>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</si>
  <si>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</si>
  <si>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</si>
  <si>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</si>
  <si>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</si>
  <si>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</si>
  <si>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</si>
  <si>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</si>
  <si>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</si>
  <si>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</si>
  <si>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</si>
  <si>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</si>
  <si>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</si>
  <si>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</si>
  <si>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</si>
  <si>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</si>
  <si>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</si>
  <si>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</si>
  <si>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</si>
  <si>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</si>
  <si>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</si>
  <si>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</si>
  <si>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</si>
  <si>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</si>
  <si>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</si>
  <si>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</si>
  <si>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</si>
  <si>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</si>
  <si>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</si>
  <si>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</si>
  <si>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</si>
  <si>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</si>
  <si>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</si>
  <si>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</si>
  <si>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</si>
  <si>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</si>
  <si>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</si>
  <si>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</si>
  <si>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</si>
  <si>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</si>
  <si>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</si>
  <si>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</si>
  <si>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</si>
  <si>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</si>
  <si>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</si>
  <si>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</si>
  <si>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</si>
  <si>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</si>
  <si>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</si>
  <si>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</si>
  <si>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</si>
  <si>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</si>
  <si>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</si>
  <si>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</si>
  <si>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</si>
  <si>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</si>
  <si>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</si>
  <si>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</si>
  <si>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</si>
  <si>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</si>
  <si>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</si>
  <si>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</si>
  <si>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</si>
  <si>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</si>
  <si>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</si>
  <si>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</si>
  <si>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</si>
  <si>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</si>
  <si>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</si>
  <si>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</si>
  <si>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</si>
  <si>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</si>
  <si>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</si>
  <si>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</si>
  <si>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</si>
  <si>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</si>
  <si>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</si>
  <si>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</si>
  <si>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</si>
  <si>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</si>
  <si>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</si>
  <si>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</si>
  <si>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</si>
  <si>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</si>
  <si>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</si>
  <si>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</si>
  <si>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</si>
  <si>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</si>
  <si>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</si>
  <si>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</si>
  <si>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</si>
  <si>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</si>
  <si>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</si>
  <si>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</si>
  <si>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</si>
  <si>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</si>
  <si>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</si>
  <si>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</si>
  <si>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</si>
  <si>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</si>
  <si>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</si>
  <si>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</si>
  <si>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</si>
  <si>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</si>
  <si>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</si>
  <si>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</si>
  <si>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</si>
  <si>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</si>
  <si>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</si>
  <si>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</si>
  <si>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</si>
  <si>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</si>
  <si>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</si>
  <si>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</si>
  <si>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</si>
  <si>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</si>
  <si>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</si>
  <si>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</si>
  <si>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</si>
  <si>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</si>
  <si>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</si>
  <si>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</si>
  <si>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</si>
  <si>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</si>
  <si>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</si>
  <si>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</si>
  <si>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</si>
  <si>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</si>
  <si>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</si>
  <si>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</si>
  <si>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</si>
  <si>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</si>
  <si>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</si>
  <si>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</si>
  <si>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</si>
  <si>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</si>
  <si>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</si>
  <si>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</si>
  <si>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</si>
  <si>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</si>
  <si>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</si>
  <si>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</si>
  <si>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</si>
  <si>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</si>
  <si>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</si>
  <si>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</si>
  <si>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</si>
  <si>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</si>
  <si>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</si>
  <si>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</si>
  <si>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</si>
  <si>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</si>
  <si>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</si>
  <si>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</si>
  <si>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</si>
  <si>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</si>
  <si>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</si>
  <si>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</si>
  <si>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</si>
  <si>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</si>
  <si>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</si>
  <si>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</si>
  <si>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</si>
  <si>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</si>
  <si>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</si>
  <si>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</si>
  <si>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</si>
  <si>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</si>
  <si>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</si>
  <si>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</si>
  <si>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</si>
  <si>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</si>
  <si>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</si>
  <si>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</si>
  <si>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</si>
  <si>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</si>
  <si>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</si>
  <si>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</si>
  <si>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</si>
  <si>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</si>
  <si>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</si>
  <si>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</si>
  <si>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</si>
  <si>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</si>
  <si>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</si>
  <si>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</si>
  <si>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</si>
  <si>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</si>
  <si>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</si>
  <si>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</si>
  <si>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</si>
  <si>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</si>
  <si>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</si>
  <si>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</si>
  <si>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</si>
  <si>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</si>
  <si>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</si>
  <si>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</si>
  <si>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</si>
  <si>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</si>
  <si>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</si>
  <si>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</si>
  <si>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</si>
  <si>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</si>
  <si>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</si>
  <si>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</si>
  <si>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</si>
  <si>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</si>
  <si>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</si>
  <si>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</si>
  <si>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</si>
  <si>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</si>
  <si>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</si>
  <si>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</si>
  <si>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</si>
  <si>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</si>
  <si>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</si>
  <si>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</si>
  <si>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</si>
  <si>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</si>
  <si>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</si>
  <si>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</si>
  <si>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</si>
  <si>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</si>
  <si>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</si>
  <si>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</si>
  <si>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</si>
  <si>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</si>
  <si>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</si>
  <si>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</si>
  <si>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</si>
  <si>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</si>
  <si>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</si>
  <si>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</si>
  <si>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</si>
  <si>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</si>
  <si>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</si>
  <si>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</si>
  <si>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</si>
  <si>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</si>
  <si>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</si>
  <si>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</si>
  <si>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</si>
  <si>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</si>
  <si>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</si>
  <si>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</si>
  <si>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</si>
  <si>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</si>
  <si>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</si>
  <si>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</si>
  <si>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</si>
  <si>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</si>
  <si>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</si>
  <si>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</si>
  <si>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</si>
  <si>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</si>
  <si>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</si>
  <si>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</si>
  <si>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</si>
  <si>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</si>
  <si>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</si>
  <si>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</si>
  <si>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</si>
  <si>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</si>
  <si>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</si>
  <si>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</si>
  <si>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</si>
  <si>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</si>
  <si>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</si>
  <si>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</si>
  <si>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</si>
  <si>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</si>
  <si>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</si>
  <si>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</si>
  <si>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</si>
  <si>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</si>
  <si>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</si>
  <si>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</si>
  <si>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</si>
  <si>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</si>
  <si>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</si>
  <si>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</si>
  <si>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</si>
  <si>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</si>
  <si>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</si>
  <si>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</si>
  <si>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</si>
  <si>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</si>
  <si>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</si>
  <si>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</si>
  <si>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</si>
  <si>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</si>
  <si>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</si>
  <si>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</si>
  <si>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</si>
  <si>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</si>
  <si>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</si>
  <si>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</si>
  <si>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</si>
  <si>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</si>
  <si>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</si>
  <si>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</si>
  <si>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</si>
  <si>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</si>
  <si>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</si>
  <si>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</si>
  <si>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</si>
  <si>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</si>
  <si>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</si>
  <si>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</si>
  <si>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</si>
  <si>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</si>
  <si>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</si>
  <si>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</si>
  <si>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</si>
  <si>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</si>
  <si>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</si>
  <si>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</si>
  <si>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</si>
  <si>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</si>
  <si>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</si>
  <si>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</si>
  <si>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</si>
  <si>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</si>
  <si>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</si>
  <si>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</si>
  <si>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</si>
  <si>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</si>
  <si>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</si>
  <si>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</si>
  <si>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</si>
  <si>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</si>
  <si>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</si>
  <si>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</si>
  <si>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</si>
  <si>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</si>
  <si>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</si>
  <si>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</si>
  <si>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</si>
  <si>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</si>
  <si>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</si>
  <si>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</si>
  <si>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</si>
  <si>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</si>
  <si>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</si>
  <si>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</si>
  <si>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</si>
  <si>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</si>
  <si>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</si>
  <si>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</si>
  <si>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</si>
  <si>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</si>
  <si>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</si>
  <si>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</si>
  <si>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</si>
  <si>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</si>
  <si>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</si>
  <si>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</si>
  <si>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</si>
  <si>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</si>
  <si>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</si>
  <si>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</si>
  <si>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</si>
  <si>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</si>
  <si>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</si>
  <si>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</si>
  <si>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</si>
  <si>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</si>
  <si>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</si>
  <si>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</si>
  <si>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</si>
  <si>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</si>
  <si>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</si>
  <si>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</si>
  <si>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</si>
  <si>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</si>
  <si>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</si>
  <si>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</si>
  <si>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</si>
  <si>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</si>
  <si>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</si>
  <si>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</si>
  <si>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</si>
  <si>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</si>
  <si>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</si>
  <si>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</si>
  <si>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</si>
  <si>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</si>
  <si>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</si>
  <si>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</si>
  <si>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</si>
  <si>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</si>
  <si>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</si>
  <si>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</si>
  <si>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</si>
  <si>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</si>
  <si>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</si>
  <si>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</si>
  <si>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</si>
  <si>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</si>
  <si>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</si>
  <si>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</si>
  <si>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</si>
  <si>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</si>
  <si>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</si>
  <si>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</si>
  <si>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</si>
  <si>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</si>
  <si>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</si>
  <si>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</si>
  <si>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</si>
  <si>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</si>
  <si>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</si>
  <si>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</si>
  <si>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</si>
  <si>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</si>
  <si>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</si>
  <si>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</si>
  <si>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</si>
  <si>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</si>
  <si>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</si>
  <si>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</si>
  <si>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</si>
  <si>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</si>
  <si>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</si>
  <si>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</si>
  <si>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</si>
  <si>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</si>
  <si>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</si>
  <si>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</si>
  <si>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</si>
  <si>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</si>
  <si>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</si>
  <si>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</si>
  <si>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</si>
  <si>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</si>
  <si>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</si>
  <si>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</si>
  <si>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</si>
  <si>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</si>
  <si>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</si>
  <si>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</si>
  <si>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</si>
  <si>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</si>
  <si>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</si>
  <si>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</si>
  <si>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</si>
  <si>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</si>
  <si>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</si>
  <si>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</si>
  <si>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</si>
  <si>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</si>
  <si>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</si>
  <si>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</si>
  <si>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</si>
  <si>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</si>
  <si>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</si>
  <si>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</si>
  <si>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</si>
  <si>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</si>
  <si>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</si>
  <si>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</si>
  <si>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</si>
  <si>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</si>
  <si>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</si>
  <si>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</si>
  <si>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</si>
  <si>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</si>
  <si>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</si>
  <si>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</si>
  <si>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</si>
  <si>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</si>
  <si>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</si>
  <si>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</si>
  <si>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</si>
  <si>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</si>
  <si>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</si>
  <si>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</si>
  <si>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</si>
  <si>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</si>
  <si>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</si>
  <si>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</si>
  <si>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</si>
  <si>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</si>
  <si>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</si>
  <si>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</si>
  <si>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</si>
  <si>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</si>
  <si>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</si>
  <si>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</si>
  <si>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</si>
  <si>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</si>
  <si>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</si>
  <si>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</si>
  <si>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</si>
  <si>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</si>
  <si>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</si>
  <si>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</si>
  <si>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</si>
  <si>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</si>
  <si>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</si>
  <si>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</si>
  <si>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</si>
  <si>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</si>
  <si>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</si>
  <si>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</si>
  <si>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</si>
  <si>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</si>
  <si>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</si>
  <si>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</si>
  <si>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</si>
  <si>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</si>
  <si>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</si>
  <si>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</si>
  <si>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</si>
  <si>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</si>
  <si>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</si>
  <si>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</si>
  <si>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</si>
  <si>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</si>
  <si>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</si>
  <si>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</si>
  <si>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</si>
  <si>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</si>
  <si>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</si>
  <si>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</si>
  <si>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</si>
  <si>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</si>
  <si>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</si>
  <si>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</si>
  <si>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</si>
  <si>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</si>
  <si>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</si>
  <si>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</si>
  <si>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</si>
  <si>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</si>
  <si>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</si>
  <si>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</si>
  <si>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</si>
  <si>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</si>
  <si>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</si>
  <si>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</si>
  <si>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</si>
  <si>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</si>
  <si>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</si>
  <si>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</si>
  <si>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</si>
  <si>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</si>
  <si>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</si>
  <si>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</si>
  <si>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</si>
  <si>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</si>
  <si>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</si>
  <si>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</si>
  <si>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</si>
  <si>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</si>
  <si>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</si>
  <si>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</si>
  <si>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</si>
  <si>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</si>
  <si>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</si>
  <si>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</si>
  <si>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</si>
  <si>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</si>
  <si>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</si>
  <si>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</si>
  <si>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</si>
  <si>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</si>
  <si>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</si>
  <si>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</si>
  <si>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</si>
  <si>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</si>
  <si>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</si>
  <si>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</si>
  <si>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</si>
  <si>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</si>
  <si>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</si>
  <si>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</si>
  <si>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</si>
  <si>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</si>
  <si>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</si>
  <si>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</si>
  <si>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</si>
  <si>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</si>
  <si>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</si>
  <si>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</si>
  <si>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</si>
  <si>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</si>
  <si>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</si>
  <si>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</si>
  <si>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</si>
  <si>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</si>
  <si>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</si>
  <si>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</si>
  <si>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</si>
  <si>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</si>
  <si>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</si>
  <si>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</si>
  <si>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</si>
  <si>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</si>
  <si>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</si>
  <si>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</si>
  <si>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</si>
  <si>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</si>
  <si>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</si>
  <si>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</si>
  <si>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</si>
  <si>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</si>
  <si>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</si>
  <si>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</si>
  <si>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</si>
  <si>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</si>
  <si>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</si>
  <si>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</si>
  <si>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</si>
  <si>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</si>
  <si>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</si>
  <si>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</si>
  <si>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</si>
  <si>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</si>
  <si>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</si>
  <si>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</si>
  <si>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</si>
  <si>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</si>
  <si>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</si>
  <si>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</si>
  <si>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</si>
  <si>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</si>
  <si>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</si>
  <si>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</si>
  <si>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</si>
  <si>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</si>
  <si>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</si>
  <si>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</si>
  <si>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</si>
  <si>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</si>
  <si>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</si>
  <si>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</si>
  <si>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</si>
  <si>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</si>
  <si>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</si>
  <si>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</si>
  <si>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</si>
  <si>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</si>
  <si>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</si>
  <si>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</si>
  <si>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</si>
  <si>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</si>
  <si>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</si>
  <si>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</si>
  <si>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</si>
  <si>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</si>
  <si>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</si>
  <si>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</si>
  <si>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</si>
  <si>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</si>
  <si>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</si>
  <si>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</si>
  <si>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</si>
  <si>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</si>
  <si>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</si>
  <si>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</si>
  <si>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</si>
  <si>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</si>
  <si>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</si>
  <si>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</si>
  <si>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</si>
  <si>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</si>
  <si>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</si>
  <si>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</si>
  <si>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</si>
  <si>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</si>
  <si>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</si>
  <si>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</si>
  <si>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</si>
  <si>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</si>
  <si>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</si>
  <si>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</si>
  <si>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</si>
  <si>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</si>
  <si>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</si>
  <si>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</si>
  <si>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</si>
  <si>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</si>
  <si>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</si>
  <si>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</si>
  <si>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</si>
  <si>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</si>
  <si>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</si>
  <si>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</si>
  <si>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</si>
  <si>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</si>
  <si>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</si>
  <si>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</si>
  <si>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</si>
  <si>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</si>
  <si>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</si>
  <si>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</si>
  <si>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</si>
  <si>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</si>
  <si>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</si>
  <si>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</si>
  <si>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</si>
  <si>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</si>
  <si>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</si>
  <si>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</si>
  <si>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</si>
  <si>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</si>
  <si>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</si>
  <si>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</si>
  <si>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</si>
  <si>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</si>
  <si>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</si>
  <si>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</si>
  <si>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</si>
  <si>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</si>
  <si>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</si>
  <si>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</si>
  <si>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</si>
  <si>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</si>
  <si>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</si>
  <si>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</si>
  <si>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</si>
  <si>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</si>
  <si>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</si>
  <si>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</si>
  <si>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</si>
  <si>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</si>
  <si>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</si>
  <si>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</si>
  <si>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</si>
  <si>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</si>
  <si>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</si>
  <si>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</si>
  <si>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</si>
  <si>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</si>
  <si>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</si>
  <si>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</si>
  <si>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</si>
  <si>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</si>
  <si>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</si>
  <si>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</si>
  <si>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</si>
  <si>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</si>
  <si>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</si>
  <si>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</si>
  <si>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</si>
  <si>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</si>
  <si>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</si>
  <si>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</si>
  <si>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</si>
  <si>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</si>
  <si>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</si>
  <si>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</si>
  <si>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</si>
  <si>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</si>
  <si>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</si>
  <si>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</si>
  <si>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</si>
  <si>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</si>
  <si>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</si>
  <si>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</si>
  <si>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</si>
  <si>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</si>
  <si>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</si>
  <si>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</si>
  <si>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</si>
  <si>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</si>
  <si>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</si>
  <si>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</si>
  <si>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</si>
  <si>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</si>
  <si>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</si>
  <si>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</si>
  <si>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</si>
  <si>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</si>
  <si>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</si>
  <si>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</si>
  <si>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</si>
  <si>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</si>
  <si>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</si>
  <si>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</si>
  <si>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</si>
  <si>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</si>
  <si>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</si>
  <si>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</si>
  <si>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</si>
  <si>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</si>
  <si>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</si>
  <si>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</si>
  <si>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</si>
  <si>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</si>
  <si>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</si>
  <si>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</si>
  <si>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</si>
  <si>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</si>
  <si>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</si>
  <si>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</si>
  <si>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</si>
  <si>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</si>
  <si>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</si>
  <si>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</si>
  <si>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</si>
  <si>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</si>
  <si>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</si>
  <si>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</si>
  <si>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</si>
  <si>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</si>
  <si>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</si>
  <si>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</si>
  <si>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</si>
  <si>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</si>
  <si>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</si>
  <si>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</si>
  <si>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</si>
  <si>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</si>
  <si>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</si>
  <si>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</si>
  <si>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</si>
  <si>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</si>
  <si>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</si>
  <si>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</si>
  <si>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</si>
  <si>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</si>
  <si>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</si>
  <si>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</si>
  <si>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</si>
  <si>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</si>
  <si>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</si>
  <si>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</si>
  <si>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</si>
  <si>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</si>
  <si>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</si>
  <si>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</si>
  <si>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</si>
  <si>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</si>
  <si>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</si>
  <si>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</si>
  <si>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</si>
  <si>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</si>
  <si>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</si>
  <si>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</si>
  <si>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</si>
  <si>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</si>
  <si>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</si>
  <si>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</si>
  <si>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</si>
  <si>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</si>
  <si>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</si>
  <si>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</si>
  <si>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</si>
  <si>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</si>
  <si>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</si>
  <si>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</si>
  <si>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</si>
  <si>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</si>
  <si>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</si>
  <si>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</si>
  <si>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</si>
  <si>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</si>
  <si>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</si>
  <si>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</si>
  <si>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</si>
  <si>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</si>
  <si>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</si>
  <si>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</si>
  <si>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</si>
  <si>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</si>
  <si>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</si>
  <si>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</si>
  <si>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</si>
  <si>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</si>
  <si>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</si>
  <si>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</si>
  <si>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</si>
  <si>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</si>
  <si>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</si>
  <si>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</si>
  <si>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</si>
  <si>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</si>
  <si>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</si>
  <si>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</si>
  <si>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</si>
  <si>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</si>
  <si>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</si>
  <si>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</si>
  <si>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</si>
  <si>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</si>
  <si>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</si>
  <si>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</si>
  <si>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</si>
  <si>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</si>
  <si>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</si>
  <si>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</si>
  <si>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</si>
  <si>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</si>
  <si>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</si>
  <si>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</si>
  <si>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</si>
  <si>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</si>
  <si>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</si>
  <si>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</si>
  <si>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</si>
  <si>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</si>
  <si>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</si>
  <si>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</si>
  <si>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</si>
  <si>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</si>
  <si>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</si>
  <si>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</si>
  <si>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</si>
  <si>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</si>
  <si>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</si>
  <si>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</si>
  <si>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</si>
  <si>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</si>
  <si>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</si>
  <si>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</si>
  <si>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</si>
  <si>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</si>
  <si>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</si>
  <si>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</si>
  <si>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</si>
  <si>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</si>
  <si>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</si>
  <si>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</si>
  <si>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</si>
  <si>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</si>
  <si>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</si>
  <si>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</si>
  <si>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</si>
  <si>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</si>
  <si>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</si>
  <si>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</si>
  <si>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</si>
  <si>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</si>
  <si>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</si>
  <si>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</si>
  <si>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</si>
  <si>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</si>
  <si>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</si>
  <si>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</si>
  <si>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</si>
  <si>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</si>
  <si>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</si>
  <si>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</si>
  <si>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</si>
  <si>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</si>
  <si>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</si>
  <si>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</si>
  <si>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</si>
  <si>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</si>
  <si>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</si>
  <si>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</si>
  <si>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</si>
  <si>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</si>
  <si>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</si>
  <si>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</si>
  <si>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</si>
  <si>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</si>
  <si>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</si>
  <si>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</si>
  <si>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</si>
  <si>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</si>
  <si>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</si>
  <si>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</si>
  <si>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</si>
  <si>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</si>
  <si>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</si>
  <si>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</si>
  <si>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</si>
  <si>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</si>
  <si>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</si>
  <si>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</si>
  <si>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</si>
  <si>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</si>
  <si>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</si>
  <si>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</si>
  <si>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</si>
  <si>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</si>
  <si>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</si>
  <si>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</si>
  <si>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</si>
  <si>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</si>
  <si>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</si>
  <si>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</si>
  <si>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</si>
  <si>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</si>
  <si>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</si>
  <si>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</si>
  <si>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</si>
  <si>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</si>
  <si>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</si>
  <si>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</si>
  <si>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</si>
  <si>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</si>
  <si>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</si>
  <si>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</si>
  <si>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</si>
  <si>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</si>
  <si>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</si>
  <si>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</si>
  <si>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</si>
  <si>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</si>
  <si>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</si>
  <si>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</si>
  <si>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</si>
  <si>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</si>
  <si>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</si>
  <si>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</si>
  <si>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</si>
  <si>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</si>
  <si>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</si>
  <si>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</si>
  <si>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</si>
  <si>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</si>
  <si>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</si>
  <si>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</si>
  <si>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</si>
  <si>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</si>
  <si>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</si>
  <si>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</si>
  <si>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</si>
  <si>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</si>
  <si>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</si>
  <si>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</si>
  <si>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</si>
  <si>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</si>
  <si>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</si>
  <si>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</si>
  <si>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</si>
  <si>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</si>
  <si>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</si>
  <si>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</si>
  <si>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</si>
  <si>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</si>
  <si>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</si>
  <si>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</si>
  <si>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</si>
  <si>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</si>
  <si>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</si>
  <si>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</si>
  <si>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</si>
  <si>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</si>
  <si>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</si>
  <si>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</si>
  <si>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</si>
  <si>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</si>
  <si>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</si>
  <si>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</si>
  <si>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</si>
  <si>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</si>
  <si>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</si>
  <si>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</si>
  <si>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</si>
  <si>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</si>
  <si>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</si>
  <si>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</si>
  <si>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</si>
  <si>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</si>
  <si>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</si>
  <si>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</si>
  <si>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</si>
  <si>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</si>
  <si>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</si>
  <si>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</si>
  <si>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</si>
  <si>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</si>
  <si>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</si>
  <si>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</si>
  <si>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</si>
  <si>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</si>
  <si>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</si>
  <si>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</si>
  <si>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</si>
  <si>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</si>
  <si>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</si>
  <si>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</si>
  <si>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</si>
  <si>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</si>
  <si>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</si>
  <si>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</si>
  <si>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</si>
  <si>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</si>
  <si>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</si>
  <si>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</si>
  <si>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</si>
  <si>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</si>
  <si>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</si>
  <si>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</si>
  <si>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</si>
  <si>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</si>
  <si>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</si>
  <si>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</si>
  <si>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</si>
  <si>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</si>
  <si>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</si>
  <si>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</si>
  <si>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</si>
  <si>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</si>
  <si>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</si>
  <si>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</si>
  <si>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</si>
  <si>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</si>
  <si>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</si>
  <si>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</si>
  <si>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</si>
  <si>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</si>
  <si>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</si>
  <si>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</si>
  <si>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</si>
  <si>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</si>
  <si>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</si>
  <si>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</si>
  <si>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</si>
  <si>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</si>
  <si>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</si>
  <si>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</si>
  <si>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</si>
  <si>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</si>
  <si>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</si>
  <si>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</si>
  <si>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</si>
  <si>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</si>
  <si>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</si>
  <si>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</si>
  <si>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</si>
  <si>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</si>
  <si>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</si>
  <si>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</si>
  <si>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</si>
  <si>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</si>
  <si>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</si>
  <si>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</si>
  <si>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</si>
  <si>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</si>
  <si>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</si>
  <si>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</si>
  <si>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</si>
  <si>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</si>
  <si>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</si>
  <si>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</si>
  <si>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</si>
  <si>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</si>
  <si>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</si>
  <si>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</si>
  <si>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</si>
  <si>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</si>
  <si>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</si>
  <si>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</si>
  <si>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</si>
  <si>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</si>
  <si>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</si>
  <si>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</si>
  <si>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</si>
  <si>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</si>
  <si>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</si>
  <si>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</si>
  <si>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</si>
  <si>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</si>
  <si>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</si>
  <si>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</si>
  <si>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</si>
  <si>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</si>
  <si>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</si>
  <si>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</si>
  <si>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</si>
  <si>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</si>
  <si>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</si>
  <si>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</si>
  <si>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</si>
  <si>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</si>
  <si>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</si>
  <si>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</si>
  <si>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</si>
  <si>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</si>
  <si>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</si>
  <si>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</si>
  <si>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</si>
  <si>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</si>
  <si>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</si>
  <si>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</si>
  <si>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</si>
  <si>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</si>
  <si>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</si>
  <si>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</si>
  <si>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</si>
  <si>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</si>
  <si>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</si>
  <si>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</si>
  <si>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</si>
  <si>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</si>
  <si>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</si>
  <si>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</si>
  <si>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</si>
  <si>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</si>
  <si>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</si>
  <si>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</si>
  <si>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</si>
  <si>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</si>
  <si>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</si>
  <si>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</si>
  <si>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</si>
  <si>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</si>
  <si>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</si>
  <si>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</si>
  <si>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</si>
  <si>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</si>
  <si>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</si>
  <si>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</si>
  <si>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</si>
  <si>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</si>
  <si>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</si>
  <si>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</si>
  <si>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</si>
  <si>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</si>
  <si>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</si>
  <si>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</si>
  <si>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</si>
  <si>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</si>
  <si>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</si>
  <si>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</si>
  <si>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</si>
  <si>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</si>
  <si>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</si>
  <si>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</si>
  <si>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</si>
  <si>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</si>
  <si>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</si>
  <si>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</si>
  <si>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</si>
  <si>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</si>
  <si>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</si>
  <si>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</si>
  <si>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</si>
  <si>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</si>
  <si>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</si>
  <si>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</si>
  <si>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</si>
  <si>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</si>
  <si>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</si>
  <si>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</si>
  <si>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</si>
  <si>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</si>
  <si>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</si>
  <si>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</si>
  <si>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</si>
  <si>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</si>
  <si>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</si>
  <si>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</si>
  <si>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</si>
  <si>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</si>
  <si>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</si>
  <si>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</si>
  <si>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</si>
  <si>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</si>
  <si>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</si>
  <si>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</si>
  <si>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</si>
  <si>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</si>
  <si>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</si>
  <si>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</si>
  <si>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</si>
  <si>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</si>
  <si>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</si>
  <si>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</si>
  <si>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</si>
  <si>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</si>
  <si>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</si>
  <si>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</si>
  <si>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</si>
  <si>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</si>
  <si>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</si>
  <si>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</si>
  <si>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</si>
  <si>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</si>
  <si>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</si>
  <si>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</si>
  <si>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</si>
  <si>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</si>
  <si>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</si>
  <si>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</si>
  <si>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</si>
  <si>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</si>
  <si>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</si>
  <si>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</si>
  <si>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</si>
  <si>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</si>
  <si>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</si>
  <si>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</si>
  <si>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</si>
  <si>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</si>
  <si>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</si>
  <si>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</si>
  <si>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</si>
  <si>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</si>
  <si>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</si>
  <si>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</si>
  <si>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</si>
  <si>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</si>
  <si>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</si>
  <si>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</si>
  <si>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</si>
  <si>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</si>
  <si>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</si>
  <si>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</si>
  <si>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</si>
  <si>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</si>
  <si>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</si>
  <si>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</si>
  <si>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</si>
  <si>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</si>
  <si>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</si>
  <si>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</si>
  <si>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</si>
  <si>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</si>
  <si>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</si>
  <si>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</si>
  <si>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</si>
  <si>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</si>
  <si>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</si>
  <si>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</si>
  <si>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</si>
  <si>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</si>
  <si>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</si>
  <si>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</si>
  <si>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</si>
  <si>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</si>
  <si>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</si>
  <si>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</si>
  <si>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</si>
  <si>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</si>
  <si>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</si>
  <si>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</si>
  <si>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</si>
  <si>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</si>
  <si>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</si>
  <si>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</si>
  <si>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</si>
  <si>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</si>
  <si>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</si>
  <si>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</si>
  <si>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</si>
  <si>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</si>
  <si>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</si>
  <si>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</si>
  <si>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</si>
  <si>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</si>
  <si>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</si>
  <si>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</si>
  <si>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</si>
  <si>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</si>
  <si>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</si>
  <si>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</si>
  <si>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</si>
  <si>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</si>
  <si>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</si>
  <si>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</si>
  <si>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</si>
  <si>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</si>
  <si>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</si>
  <si>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</si>
  <si>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</si>
  <si>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</si>
  <si>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</si>
  <si>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</si>
  <si>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</si>
  <si>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</si>
  <si>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</si>
  <si>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</si>
  <si>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</si>
  <si>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</si>
  <si>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</si>
  <si>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</si>
  <si>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</si>
  <si>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</si>
  <si>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</si>
  <si>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</si>
  <si>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</si>
  <si>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</si>
  <si>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</si>
  <si>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</si>
  <si>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</si>
  <si>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</si>
  <si>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</si>
  <si>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</si>
  <si>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</si>
  <si>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</si>
  <si>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</si>
  <si>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</si>
  <si>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</si>
  <si>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</si>
  <si>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</si>
  <si>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</si>
  <si>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</si>
  <si>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</si>
  <si>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</si>
  <si>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</si>
  <si>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</si>
  <si>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</si>
  <si>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</si>
  <si>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</si>
  <si>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</si>
  <si>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</si>
  <si>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</si>
  <si>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</si>
  <si>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</si>
  <si>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</si>
  <si>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</si>
  <si>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</si>
  <si>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</si>
  <si>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</si>
  <si>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</si>
  <si>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</si>
  <si>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</si>
  <si>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</si>
  <si>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</si>
  <si>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</si>
  <si>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</si>
  <si>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</si>
  <si>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</si>
  <si>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</si>
  <si>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</si>
  <si>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</si>
  <si>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</si>
  <si>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</si>
  <si>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</si>
  <si>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</si>
  <si>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</si>
  <si>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</si>
  <si>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</si>
  <si>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</si>
  <si>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</si>
  <si>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</si>
  <si>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</si>
  <si>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</si>
  <si>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</si>
  <si>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</si>
  <si>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</si>
  <si>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</si>
  <si>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</si>
  <si>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</si>
  <si>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</si>
  <si>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</si>
  <si>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</si>
  <si>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</si>
  <si>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</si>
  <si>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</si>
  <si>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</si>
  <si>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</si>
  <si>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</si>
  <si>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</si>
  <si>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</si>
  <si>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</si>
  <si>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</si>
  <si>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</si>
  <si>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</si>
  <si>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</si>
  <si>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</si>
  <si>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</si>
  <si>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</si>
  <si>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</si>
  <si>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</si>
  <si>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</si>
  <si>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</si>
  <si>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</si>
  <si>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</si>
  <si>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</si>
  <si>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</si>
  <si>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</si>
  <si>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</si>
  <si>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</si>
  <si>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</si>
  <si>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</si>
  <si>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</si>
  <si>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</si>
  <si>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</si>
  <si>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</si>
  <si>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</si>
  <si>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</si>
  <si>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</si>
  <si>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</si>
  <si>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</si>
  <si>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</si>
  <si>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</si>
  <si>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</si>
  <si>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</si>
  <si>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</si>
  <si>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</si>
  <si>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</si>
  <si>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</si>
  <si>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</si>
  <si>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</si>
  <si>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</si>
  <si>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</si>
  <si>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</si>
  <si>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</si>
  <si>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</si>
  <si>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</si>
  <si>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</si>
  <si>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</si>
  <si>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</si>
  <si>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</si>
  <si>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</si>
  <si>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</si>
  <si>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</si>
  <si>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</si>
  <si>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</si>
  <si>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</si>
  <si>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</si>
  <si>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</si>
  <si>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</si>
  <si>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</si>
  <si>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</si>
  <si>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</si>
  <si>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</si>
  <si>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</si>
  <si>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</si>
  <si>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</si>
  <si>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</si>
  <si>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</si>
  <si>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</si>
  <si>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</si>
  <si>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</si>
  <si>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</si>
  <si>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</si>
  <si>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</si>
  <si>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</si>
  <si>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</si>
  <si>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</si>
  <si>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</si>
  <si>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</si>
  <si>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</si>
  <si>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</si>
  <si>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</si>
  <si>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</si>
  <si>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</si>
  <si>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</si>
  <si>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</si>
  <si>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</si>
  <si>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</si>
  <si>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</si>
  <si>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</si>
  <si>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</si>
  <si>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</si>
  <si>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</si>
  <si>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</si>
  <si>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</si>
  <si>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</si>
  <si>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</si>
  <si>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</si>
  <si>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</si>
  <si>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</si>
  <si>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</si>
  <si>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</si>
  <si>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</si>
  <si>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</si>
  <si>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</si>
  <si>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</si>
  <si>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</si>
  <si>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</si>
  <si>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</si>
  <si>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</si>
  <si>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</si>
  <si>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</si>
  <si>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</si>
  <si>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</si>
  <si>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</si>
  <si>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</si>
  <si>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</si>
  <si>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</si>
  <si>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</si>
  <si>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</si>
  <si>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</si>
  <si>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</si>
  <si>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</si>
  <si>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</si>
  <si>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</si>
  <si>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</si>
  <si>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</si>
  <si>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</si>
  <si>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</si>
  <si>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</si>
  <si>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</si>
  <si>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</si>
  <si>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</si>
  <si>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</si>
  <si>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</si>
  <si>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</si>
  <si>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</si>
  <si>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</si>
  <si>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</si>
  <si>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</si>
  <si>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</si>
  <si>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</si>
  <si>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</si>
  <si>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</si>
  <si>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</si>
  <si>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</si>
  <si>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</si>
  <si>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</si>
  <si>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</si>
  <si>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</si>
  <si>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</si>
  <si>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</si>
  <si>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</si>
  <si>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</si>
  <si>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</si>
  <si>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</si>
  <si>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</si>
  <si>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</si>
  <si>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</si>
  <si>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</si>
  <si>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</si>
  <si>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</si>
  <si>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</si>
  <si>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</si>
  <si>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</si>
  <si>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</si>
  <si>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</si>
  <si>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</si>
  <si>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</si>
  <si>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</si>
  <si>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</si>
  <si>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</si>
  <si>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</si>
  <si>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</si>
  <si>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</si>
  <si>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</si>
  <si>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</si>
  <si>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</si>
  <si>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</si>
  <si>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</si>
  <si>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</si>
  <si>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</si>
  <si>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</si>
  <si>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</si>
  <si>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</si>
  <si>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</si>
  <si>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</si>
  <si>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</si>
  <si>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</si>
  <si>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</si>
  <si>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</si>
  <si>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</si>
  <si>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</si>
  <si>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</si>
  <si>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</si>
  <si>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</si>
  <si>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</si>
  <si>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</si>
  <si>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</si>
  <si>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</si>
  <si>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</si>
  <si>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</si>
  <si>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</si>
  <si>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</si>
  <si>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</si>
  <si>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</si>
  <si>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</si>
  <si>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</si>
  <si>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</si>
  <si>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</si>
  <si>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</si>
  <si>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</si>
  <si>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</si>
  <si>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</si>
  <si>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</si>
  <si>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</si>
  <si>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</si>
  <si>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</si>
  <si>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</si>
  <si>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</si>
  <si>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</si>
  <si>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</si>
  <si>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</si>
  <si>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</si>
  <si>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</si>
  <si>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</si>
  <si>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</si>
  <si>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</si>
  <si>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</si>
  <si>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</si>
  <si>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</si>
  <si>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</si>
  <si>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</si>
  <si>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</si>
  <si>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</si>
  <si>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</si>
  <si>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</si>
  <si>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</si>
  <si>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</si>
  <si>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</si>
  <si>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</si>
  <si>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</si>
  <si>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</si>
  <si>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</si>
  <si>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</si>
  <si>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</si>
  <si>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</si>
  <si>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</si>
  <si>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</si>
  <si>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</si>
  <si>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</si>
  <si>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</si>
  <si>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</si>
  <si>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</si>
  <si>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</si>
  <si>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</si>
  <si>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</si>
  <si>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</si>
  <si>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</si>
  <si>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</si>
  <si>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</si>
  <si>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</si>
  <si>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</si>
  <si>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</si>
  <si>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</si>
  <si>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</si>
  <si>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</si>
  <si>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</si>
  <si>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</si>
  <si>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</si>
  <si>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</si>
  <si>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</si>
  <si>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</si>
  <si>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</si>
  <si>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</si>
  <si>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</si>
  <si>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</si>
  <si>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</si>
  <si>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</si>
  <si>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</si>
  <si>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</si>
  <si>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</si>
  <si>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</si>
  <si>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</si>
  <si>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</si>
  <si>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</si>
  <si>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</si>
  <si>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</si>
  <si>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</si>
  <si>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</si>
  <si>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</si>
  <si>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</si>
  <si>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</si>
  <si>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</si>
  <si>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</si>
  <si>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</si>
  <si>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</si>
  <si>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</si>
  <si>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</si>
  <si>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</si>
  <si>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</si>
  <si>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</si>
  <si>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</si>
  <si>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</si>
  <si>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</si>
  <si>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</si>
  <si>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</si>
  <si>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</si>
  <si>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</si>
  <si>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</si>
  <si>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</si>
  <si>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</si>
  <si>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</si>
  <si>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</si>
  <si>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</si>
  <si>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</si>
  <si>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</si>
  <si>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</si>
  <si>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</si>
  <si>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</si>
  <si>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</si>
  <si>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</si>
  <si>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</si>
  <si>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</si>
  <si>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</si>
  <si>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</si>
  <si>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</si>
  <si>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</si>
  <si>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</si>
  <si>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</si>
  <si>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</si>
  <si>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</si>
  <si>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</si>
  <si>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</si>
  <si>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</si>
  <si>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</si>
  <si>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</si>
  <si>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</si>
  <si>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</si>
  <si>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</si>
  <si>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</si>
  <si>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</si>
  <si>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</si>
  <si>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</si>
  <si>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</si>
  <si>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</si>
  <si>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</si>
  <si>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</si>
  <si>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</si>
  <si>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</si>
  <si>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</si>
  <si>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</si>
  <si>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</si>
  <si>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</si>
  <si>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</si>
  <si>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</si>
  <si>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</si>
  <si>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</si>
  <si>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</si>
  <si>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</si>
  <si>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</si>
  <si>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</si>
  <si>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</si>
  <si>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</si>
  <si>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</si>
  <si>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</si>
  <si>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</si>
  <si>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</si>
  <si>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</si>
  <si>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</si>
  <si>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</si>
  <si>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</si>
  <si>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</si>
  <si>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</si>
  <si>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</si>
  <si>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</si>
  <si>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</si>
  <si>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</si>
  <si>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</si>
  <si>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</si>
  <si>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</si>
  <si>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</si>
  <si>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</si>
  <si>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</si>
  <si>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</si>
  <si>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</si>
  <si>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</si>
  <si>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</si>
  <si>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</si>
  <si>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</si>
  <si>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</si>
  <si>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</si>
  <si>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</si>
  <si>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</si>
  <si>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</si>
  <si>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</si>
  <si>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</si>
  <si>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</si>
  <si>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</si>
  <si>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</si>
  <si>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</si>
  <si>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</si>
  <si>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</si>
  <si>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</si>
  <si>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</si>
  <si>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</si>
  <si>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</si>
  <si>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</si>
  <si>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</si>
  <si>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</si>
  <si>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</si>
  <si>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</si>
  <si>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</si>
  <si>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</si>
  <si>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</si>
  <si>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</si>
  <si>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</si>
  <si>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</si>
  <si>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</si>
  <si>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</si>
  <si>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</si>
  <si>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</si>
  <si>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</si>
  <si>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</si>
  <si>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</si>
  <si>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</si>
  <si>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</si>
  <si>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</si>
  <si>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</si>
  <si>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</si>
  <si>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</si>
  <si>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</si>
  <si>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</si>
  <si>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</si>
  <si>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</si>
  <si>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</si>
  <si>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</si>
  <si>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</si>
  <si>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</si>
  <si>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</si>
  <si>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</si>
  <si>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</si>
  <si>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</si>
  <si>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</si>
  <si>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</si>
  <si>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</si>
  <si>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</si>
  <si>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</si>
  <si>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</si>
  <si>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</si>
  <si>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</si>
  <si>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</si>
  <si>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</si>
  <si>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</si>
  <si>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</si>
  <si>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</si>
  <si>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</si>
  <si>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</si>
  <si>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</si>
  <si>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</si>
  <si>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</si>
  <si>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</si>
  <si>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</si>
  <si>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</si>
  <si>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</si>
  <si>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</si>
  <si>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</si>
  <si>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</si>
  <si>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</si>
  <si>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</si>
  <si>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</si>
  <si>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</si>
  <si>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</si>
  <si>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</si>
  <si>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</si>
  <si>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</si>
  <si>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</si>
  <si>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</si>
  <si>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</si>
  <si>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</si>
  <si>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</si>
  <si>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</si>
  <si>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</si>
  <si>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</si>
  <si>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</si>
  <si>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</si>
  <si>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</si>
  <si>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</si>
  <si>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</si>
  <si>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</si>
  <si>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</si>
  <si>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</si>
  <si>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</si>
  <si>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</si>
  <si>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</si>
  <si>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</si>
  <si>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</si>
  <si>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</si>
  <si>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</si>
  <si>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</si>
  <si>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</si>
  <si>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</si>
  <si>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</si>
  <si>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</si>
  <si>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</si>
  <si>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</si>
  <si>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</si>
  <si>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</si>
  <si>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</si>
  <si>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</si>
  <si>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</si>
  <si>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</si>
  <si>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</si>
  <si>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</si>
  <si>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</si>
  <si>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</si>
  <si>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</si>
  <si>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</si>
  <si>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</si>
  <si>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</si>
  <si>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</si>
  <si>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</si>
  <si>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</si>
  <si>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</si>
  <si>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</si>
  <si>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</si>
  <si>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</si>
  <si>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</si>
  <si>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</si>
  <si>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</si>
  <si>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</si>
  <si>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</si>
  <si>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</si>
  <si>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</si>
  <si>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</si>
  <si>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</si>
  <si>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</si>
  <si>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</si>
  <si>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</si>
  <si>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</si>
  <si>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</si>
  <si>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</si>
  <si>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</si>
  <si>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</si>
  <si>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</si>
  <si>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</si>
  <si>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</si>
  <si>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</si>
  <si>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</si>
  <si>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</si>
  <si>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</si>
  <si>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</si>
  <si>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</si>
  <si>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</si>
  <si>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</si>
  <si>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</si>
  <si>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</si>
  <si>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</si>
  <si>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</si>
  <si>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</si>
  <si>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</si>
  <si>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</si>
  <si>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</si>
  <si>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</si>
  <si>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</si>
  <si>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</si>
  <si>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</si>
  <si>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</si>
  <si>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</si>
  <si>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</si>
  <si>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</si>
  <si>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</si>
  <si>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</si>
  <si>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</si>
  <si>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</si>
  <si>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</si>
  <si>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</si>
  <si>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</si>
  <si>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</si>
  <si>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</si>
  <si>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</si>
  <si>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</si>
  <si>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</si>
  <si>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</si>
  <si>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</si>
  <si>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</si>
  <si>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</si>
  <si>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</si>
  <si>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</si>
  <si>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</si>
  <si>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</si>
  <si>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</si>
  <si>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</si>
  <si>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</si>
  <si>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</si>
  <si>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</si>
  <si>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</si>
  <si>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</si>
  <si>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</si>
  <si>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</si>
  <si>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</si>
  <si>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</si>
  <si>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</si>
  <si>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</si>
  <si>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</si>
  <si>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</si>
  <si>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</si>
  <si>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</si>
  <si>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</si>
  <si>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</si>
  <si>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</si>
  <si>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</si>
  <si>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</si>
  <si>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</si>
  <si>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</si>
  <si>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</si>
  <si>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</si>
  <si>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</si>
  <si>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</si>
  <si>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</si>
  <si>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</si>
  <si>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</si>
  <si>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</si>
  <si>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</si>
  <si>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</si>
  <si>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</si>
  <si>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</si>
  <si>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</si>
  <si>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</si>
  <si>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</si>
  <si>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</si>
  <si>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</si>
  <si>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</si>
  <si>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</si>
  <si>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</si>
  <si>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</si>
  <si>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</si>
  <si>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</si>
  <si>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</si>
  <si>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</si>
  <si>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</si>
  <si>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</si>
  <si>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</si>
  <si>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</si>
  <si>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</si>
  <si>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</si>
  <si>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</si>
  <si>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</si>
  <si>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</si>
  <si>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</si>
  <si>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</si>
  <si>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</si>
  <si>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</si>
  <si>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</si>
  <si>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</si>
  <si>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</si>
  <si>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</si>
  <si>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</si>
  <si>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</si>
  <si>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</si>
  <si>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</si>
  <si>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</si>
  <si>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</si>
  <si>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</si>
  <si>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</si>
  <si>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</si>
  <si>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</si>
  <si>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</si>
  <si>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</si>
  <si>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</si>
  <si>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</si>
  <si>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</si>
  <si>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</si>
  <si>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</si>
  <si>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</si>
  <si>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</si>
  <si>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</si>
  <si>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</si>
  <si>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</si>
  <si>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</si>
  <si>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</si>
  <si>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</si>
  <si>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</si>
  <si>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</si>
  <si>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</si>
  <si>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</si>
  <si>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</si>
  <si>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</si>
  <si>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</si>
  <si>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</si>
  <si>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</si>
  <si>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</si>
  <si>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</si>
  <si>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</si>
  <si>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</si>
  <si>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</si>
  <si>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</si>
  <si>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</si>
  <si>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</si>
  <si>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</si>
  <si>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</si>
  <si>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</si>
  <si>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</si>
  <si>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</si>
  <si>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</si>
  <si>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</si>
  <si>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</si>
  <si>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</si>
  <si>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</si>
  <si>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</si>
  <si>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</si>
  <si>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</si>
  <si>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</si>
  <si>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</si>
  <si>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</si>
  <si>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</si>
  <si>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</si>
  <si>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</si>
  <si>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</si>
  <si>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</si>
  <si>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</si>
  <si>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</si>
  <si>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</si>
  <si>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</si>
  <si>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</si>
  <si>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</si>
  <si>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</si>
  <si>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</si>
  <si>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</si>
  <si>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</si>
  <si>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</si>
  <si>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</si>
  <si>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</si>
  <si>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</si>
  <si>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</si>
  <si>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</si>
  <si>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</si>
  <si>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</si>
  <si>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</si>
  <si>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</si>
  <si>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</si>
  <si>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</si>
  <si>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</si>
  <si>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</si>
  <si>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</si>
  <si>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</si>
  <si>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</si>
  <si>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</si>
  <si>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</si>
  <si>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</si>
  <si>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</si>
  <si>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</si>
  <si>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</si>
  <si>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</si>
  <si>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</si>
  <si>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</si>
  <si>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</si>
  <si>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</si>
  <si>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</si>
  <si>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</si>
  <si>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</si>
  <si>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</si>
  <si>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</si>
  <si>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</si>
  <si>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</si>
  <si>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</si>
  <si>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</si>
  <si>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</si>
  <si>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</si>
  <si>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</si>
  <si>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</si>
  <si>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</si>
  <si>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</si>
  <si>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</si>
  <si>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</si>
  <si>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</si>
  <si>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</si>
  <si>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</si>
  <si>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</si>
  <si>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</si>
  <si>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</si>
  <si>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</si>
  <si>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</si>
  <si>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</si>
  <si>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</si>
  <si>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</si>
  <si>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</si>
  <si>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</si>
  <si>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</si>
  <si>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</si>
  <si>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</si>
  <si>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</si>
  <si>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</si>
  <si>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</si>
  <si>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</si>
  <si>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</si>
  <si>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</si>
  <si>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</si>
  <si>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</si>
  <si>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</si>
  <si>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</si>
  <si>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</si>
  <si>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</si>
  <si>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</si>
  <si>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</si>
  <si>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</si>
  <si>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</si>
  <si>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</si>
  <si>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</si>
  <si>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</si>
  <si>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</si>
  <si>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</si>
  <si>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</si>
  <si>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</si>
  <si>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</si>
  <si>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</si>
  <si>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</si>
  <si>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</si>
  <si>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</si>
  <si>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</si>
  <si>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</si>
  <si>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</si>
  <si>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</si>
  <si>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</si>
  <si>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</si>
  <si>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</si>
  <si>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</si>
  <si>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</si>
  <si>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</si>
  <si>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</si>
  <si>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</si>
  <si>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</si>
  <si>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</si>
  <si>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</si>
  <si>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</si>
  <si>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</si>
  <si>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</si>
  <si>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</si>
  <si>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</si>
  <si>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</si>
  <si>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</si>
  <si>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</si>
  <si>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</si>
  <si>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</si>
  <si>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</si>
  <si>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</si>
  <si>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</si>
  <si>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</si>
  <si>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</si>
  <si>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</si>
  <si>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</si>
  <si>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</si>
  <si>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</si>
  <si>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</si>
  <si>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</si>
  <si>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</si>
  <si>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</si>
  <si>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</si>
  <si>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</si>
  <si>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</si>
  <si>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</si>
  <si>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</si>
  <si>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</si>
  <si>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</si>
  <si>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</si>
  <si>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</si>
  <si>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</si>
  <si>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</si>
  <si>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</si>
  <si>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</si>
  <si>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</si>
  <si>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</si>
  <si>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</si>
  <si>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</si>
  <si>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</si>
  <si>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</si>
  <si>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</si>
  <si>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</si>
  <si>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</si>
  <si>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</si>
  <si>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</si>
  <si>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</si>
  <si>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</si>
  <si>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</si>
  <si>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</si>
  <si>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</si>
  <si>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</si>
  <si>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</si>
  <si>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</si>
  <si>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</si>
  <si>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</si>
  <si>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</si>
  <si>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</si>
  <si>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</si>
  <si>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</si>
  <si>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</si>
  <si>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</si>
  <si>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</si>
  <si>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</si>
  <si>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</si>
  <si>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</si>
  <si>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</si>
  <si>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</si>
  <si>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</si>
  <si>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</si>
  <si>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</si>
  <si>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</si>
  <si>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</si>
  <si>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</si>
  <si>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</si>
  <si>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</si>
  <si>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</si>
  <si>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</si>
  <si>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</si>
  <si>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</si>
  <si>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</si>
  <si>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</si>
  <si>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</si>
  <si>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</si>
  <si>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</si>
  <si>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</si>
  <si>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</si>
  <si>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</si>
  <si>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</si>
  <si>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</si>
  <si>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</si>
  <si>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</si>
  <si>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</si>
  <si>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</si>
  <si>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</si>
  <si>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</si>
  <si>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</si>
  <si>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</si>
  <si>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</si>
  <si>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</si>
  <si>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</si>
  <si>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</si>
  <si>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</si>
  <si>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</si>
  <si>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</si>
  <si>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</si>
  <si>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</si>
  <si>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</si>
  <si>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</si>
  <si>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</si>
  <si>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</si>
  <si>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</si>
  <si>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</si>
  <si>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</si>
  <si>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</si>
  <si>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</si>
  <si>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</si>
  <si>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</si>
  <si>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</si>
  <si>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</si>
  <si>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</si>
  <si>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</si>
  <si>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</si>
  <si>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</si>
  <si>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</si>
  <si>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</si>
  <si>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</si>
  <si>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</si>
  <si>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</si>
  <si>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</si>
  <si>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</si>
  <si>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</si>
  <si>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</si>
  <si>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</si>
  <si>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</si>
  <si>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</si>
  <si>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</si>
  <si>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</si>
  <si>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</si>
  <si>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</si>
  <si>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</si>
  <si>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</si>
  <si>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</si>
  <si>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</si>
  <si>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</si>
  <si>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</si>
  <si>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</si>
  <si>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</si>
  <si>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</si>
  <si>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</si>
  <si>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</si>
  <si>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</si>
  <si>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</si>
  <si>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</si>
  <si>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</si>
  <si>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</si>
  <si>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</si>
  <si>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</si>
  <si>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</si>
  <si>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</si>
  <si>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</si>
  <si>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</si>
  <si>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</si>
  <si>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</si>
  <si>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</si>
  <si>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</si>
  <si>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</si>
  <si>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</si>
  <si>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</si>
  <si>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</si>
  <si>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</si>
  <si>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</si>
  <si>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</si>
  <si>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</si>
  <si>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</si>
  <si>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</si>
  <si>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</si>
  <si>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</si>
  <si>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</si>
  <si>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</si>
  <si>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</si>
  <si>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</si>
  <si>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</si>
  <si>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</si>
  <si>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</si>
  <si>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</si>
  <si>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</si>
  <si>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</si>
  <si>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</si>
  <si>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</si>
  <si>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</si>
  <si>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</si>
  <si>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</si>
  <si>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</si>
  <si>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</si>
  <si>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</si>
  <si>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</si>
  <si>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</si>
  <si>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</si>
  <si>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</si>
  <si>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</si>
  <si>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</si>
  <si>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</si>
  <si>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</si>
  <si>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</si>
  <si>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</si>
  <si>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</si>
  <si>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</si>
  <si>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</si>
  <si>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</si>
  <si>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</si>
  <si>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</si>
  <si>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</si>
  <si>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</si>
  <si>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</si>
  <si>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</si>
  <si>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</si>
  <si>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</si>
  <si>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</si>
  <si>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</si>
  <si>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</si>
  <si>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</si>
  <si>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</si>
  <si>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</si>
  <si>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</si>
  <si>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</si>
  <si>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</si>
  <si>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</si>
  <si>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</si>
  <si>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</si>
  <si>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</si>
  <si>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</si>
  <si>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</si>
  <si>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</si>
  <si>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</si>
  <si>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</si>
  <si>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</si>
  <si>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</si>
  <si>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</si>
  <si>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</si>
  <si>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</si>
  <si>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</si>
  <si>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</si>
  <si>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</si>
  <si>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</si>
  <si>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</si>
  <si>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</si>
  <si>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</si>
  <si>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</si>
  <si>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</si>
  <si>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</si>
  <si>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</si>
  <si>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</si>
  <si>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</si>
  <si>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</si>
  <si>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</si>
  <si>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</si>
  <si>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</si>
  <si>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</si>
  <si>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</si>
  <si>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</si>
  <si>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</si>
  <si>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</si>
  <si>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</si>
  <si>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</si>
  <si>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</si>
  <si>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</si>
  <si>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</si>
  <si>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</si>
  <si>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</si>
  <si>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</si>
  <si>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</si>
  <si>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</si>
  <si>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</si>
  <si>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</si>
  <si>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</si>
  <si>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</si>
  <si>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</si>
  <si>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</si>
  <si>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</si>
  <si>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</si>
  <si>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</si>
  <si>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</si>
  <si>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</si>
  <si>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</si>
  <si>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</si>
  <si>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</si>
  <si>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</si>
  <si>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</si>
  <si>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</si>
  <si>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</si>
  <si>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</si>
  <si>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</si>
  <si>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</si>
  <si>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</si>
  <si>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</si>
  <si>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</si>
  <si>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</si>
  <si>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</si>
  <si>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</si>
  <si>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</si>
  <si>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</si>
  <si>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</si>
  <si>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</si>
  <si>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</si>
  <si>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</si>
  <si>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</si>
  <si>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</si>
  <si>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</si>
  <si>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</si>
  <si>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</si>
  <si>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</si>
  <si>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</si>
  <si>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</si>
  <si>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</si>
  <si>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</si>
  <si>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</si>
  <si>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</si>
  <si>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</si>
  <si>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</si>
  <si>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</si>
  <si>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</si>
  <si>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</si>
  <si>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</si>
  <si>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</si>
  <si>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</si>
  <si>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</si>
  <si>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</si>
  <si>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</si>
  <si>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</si>
  <si>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</si>
  <si>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</si>
  <si>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</si>
  <si>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</si>
  <si>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</si>
  <si>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</si>
  <si>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</si>
  <si>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</si>
  <si>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</si>
  <si>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</si>
  <si>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</si>
  <si>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</si>
  <si>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</si>
  <si>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</si>
  <si>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</si>
  <si>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</si>
  <si>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</si>
  <si>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</si>
  <si>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</si>
  <si>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</si>
  <si>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</si>
  <si>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</si>
  <si>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</si>
  <si>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</si>
  <si>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</si>
  <si>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</si>
  <si>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</si>
  <si>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</si>
  <si>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</si>
  <si>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</si>
  <si>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</si>
  <si>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</si>
  <si>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</si>
  <si>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</si>
  <si>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</si>
  <si>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</si>
  <si>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</si>
  <si>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</si>
  <si>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</si>
  <si>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</si>
  <si>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</si>
  <si>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</si>
  <si>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</si>
  <si>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</si>
  <si>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</si>
  <si>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</si>
  <si>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</si>
  <si>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</si>
  <si>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</si>
  <si>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</si>
  <si>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</si>
  <si>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</si>
  <si>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</si>
  <si>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</si>
  <si>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</si>
  <si>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</si>
  <si>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</si>
  <si>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</si>
  <si>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</si>
  <si>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</si>
  <si>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</si>
  <si>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</si>
  <si>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</si>
  <si>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</si>
  <si>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</si>
  <si>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</si>
  <si>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</si>
  <si>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</si>
  <si>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</si>
  <si>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</si>
  <si>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</si>
  <si>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</si>
  <si>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</si>
  <si>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</si>
  <si>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</si>
  <si>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</si>
  <si>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</si>
  <si>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</si>
  <si>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</si>
  <si>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</si>
  <si>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</si>
  <si>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</si>
  <si>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</si>
  <si>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</si>
  <si>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</si>
  <si>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</si>
  <si>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</si>
  <si>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</si>
  <si>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</si>
  <si>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</si>
  <si>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</si>
  <si>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</si>
  <si>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</si>
  <si>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</si>
  <si>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</si>
  <si>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</si>
  <si>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</si>
  <si>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</si>
  <si>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</si>
  <si>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</si>
  <si>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</si>
  <si>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</si>
  <si>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</si>
  <si>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</si>
  <si>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</si>
  <si>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</si>
  <si>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</si>
  <si>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</si>
  <si>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</si>
  <si>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</si>
  <si>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</si>
  <si>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</si>
  <si>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</si>
  <si>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</si>
  <si>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</si>
  <si>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</si>
  <si>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</si>
  <si>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</si>
  <si>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</si>
  <si>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</si>
  <si>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</si>
  <si>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</si>
  <si>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</si>
  <si>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</si>
  <si>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</si>
  <si>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</si>
  <si>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</si>
  <si>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</si>
  <si>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</si>
  <si>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</si>
  <si>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</si>
  <si>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</si>
  <si>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</si>
  <si>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</si>
  <si>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</si>
  <si>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</si>
  <si>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</si>
  <si>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</si>
  <si>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</si>
  <si>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</si>
  <si>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</si>
  <si>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</si>
  <si>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</si>
  <si>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</si>
  <si>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</si>
  <si>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</si>
  <si>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</si>
  <si>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</si>
  <si>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</si>
  <si>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</si>
  <si>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</si>
  <si>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</si>
  <si>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</si>
  <si>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</si>
  <si>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</si>
  <si>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</si>
  <si>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</si>
  <si>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</si>
  <si>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</si>
  <si>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</si>
  <si>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</si>
  <si>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</si>
  <si>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</si>
  <si>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</si>
  <si>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</si>
  <si>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</si>
  <si>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</si>
  <si>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</si>
  <si>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</si>
  <si>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</si>
  <si>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</si>
  <si>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</si>
  <si>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</si>
  <si>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</si>
  <si>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</si>
  <si>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</si>
  <si>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</si>
  <si>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</si>
  <si>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</si>
  <si>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</si>
  <si>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</si>
  <si>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</si>
  <si>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</si>
  <si>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</si>
  <si>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</si>
  <si>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</si>
  <si>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</si>
  <si>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</si>
  <si>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</si>
  <si>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</si>
  <si>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</si>
  <si>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</si>
  <si>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</si>
  <si>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</si>
  <si>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</si>
  <si>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</si>
  <si>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</si>
  <si>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</si>
  <si>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</si>
  <si>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</si>
  <si>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</si>
  <si>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</si>
  <si>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</si>
  <si>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</si>
  <si>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</si>
  <si>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</si>
  <si>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</si>
  <si>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</si>
  <si>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</si>
  <si>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</si>
  <si>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</si>
  <si>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</si>
  <si>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</si>
  <si>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</si>
  <si>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</si>
  <si>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</si>
  <si>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</si>
  <si>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</si>
  <si>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</si>
  <si>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</si>
  <si>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</si>
  <si>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</si>
  <si>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</si>
  <si>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</si>
  <si>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</si>
  <si>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</si>
  <si>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</si>
  <si>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</si>
  <si>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</si>
  <si>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</si>
  <si>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</si>
  <si>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</si>
  <si>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</si>
  <si>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</si>
  <si>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</si>
  <si>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</si>
  <si>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</si>
  <si>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</si>
  <si>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</si>
  <si>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</si>
  <si>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</si>
  <si>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</si>
  <si>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</si>
  <si>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</si>
  <si>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</si>
  <si>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</si>
  <si>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</si>
  <si>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</si>
  <si>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</si>
  <si>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</si>
  <si>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</si>
  <si>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</si>
  <si>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</si>
  <si>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</si>
  <si>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</si>
  <si>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</si>
  <si>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</si>
  <si>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</si>
  <si>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</si>
  <si>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</si>
  <si>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</si>
  <si>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</si>
  <si>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</si>
  <si>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</si>
  <si>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</si>
  <si>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</si>
  <si>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</si>
  <si>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</si>
  <si>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</si>
  <si>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</si>
  <si>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</si>
  <si>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</si>
  <si>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</si>
  <si>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</si>
  <si>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</si>
  <si>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</si>
  <si>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</si>
  <si>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</si>
  <si>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</si>
  <si>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</si>
  <si>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</si>
  <si>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</si>
  <si>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</si>
  <si>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</si>
  <si>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</si>
  <si>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</si>
  <si>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</si>
  <si>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</si>
  <si>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</si>
  <si>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</si>
  <si>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</si>
  <si>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</si>
  <si>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</si>
  <si>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</si>
  <si>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</si>
  <si>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</si>
  <si>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</si>
  <si>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</si>
  <si>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</si>
  <si>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</si>
  <si>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</si>
  <si>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</si>
  <si>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</si>
  <si>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</si>
  <si>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</si>
  <si>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</si>
  <si>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</si>
  <si>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</si>
  <si>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</si>
  <si>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</si>
  <si>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</si>
  <si>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</si>
  <si>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</si>
  <si>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</si>
  <si>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</si>
  <si>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</si>
  <si>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</si>
  <si>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</si>
  <si>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</si>
  <si>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</si>
  <si>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</si>
  <si>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</si>
  <si>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</si>
  <si>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</si>
  <si>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</si>
  <si>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</si>
  <si>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</si>
  <si>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</si>
  <si>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</si>
  <si>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</si>
  <si>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</si>
  <si>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</si>
  <si>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</si>
  <si>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</si>
  <si>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</si>
  <si>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</si>
  <si>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</si>
  <si>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</si>
  <si>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</si>
  <si>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</si>
  <si>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</si>
  <si>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</si>
  <si>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</si>
  <si>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</si>
  <si>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</si>
  <si>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</si>
  <si>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</si>
  <si>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</si>
  <si>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</si>
  <si>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</si>
  <si>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</si>
  <si>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</si>
  <si>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</si>
  <si>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</si>
  <si>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</si>
  <si>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</si>
  <si>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</si>
  <si>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</si>
  <si>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</si>
  <si>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</si>
  <si>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</si>
  <si>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</si>
  <si>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</si>
  <si>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</si>
  <si>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</si>
  <si>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</si>
  <si>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</si>
  <si>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</si>
  <si>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</si>
  <si>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</si>
  <si>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</si>
  <si>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</si>
  <si>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</si>
  <si>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</si>
  <si>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</si>
  <si>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</si>
  <si>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</si>
  <si>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</si>
  <si>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</si>
  <si>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</si>
  <si>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</si>
  <si>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</si>
  <si>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</si>
  <si>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</si>
  <si>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</si>
  <si>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</si>
  <si>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</si>
  <si>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</si>
  <si>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</si>
  <si>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</si>
  <si>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</si>
  <si>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</si>
  <si>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</si>
  <si>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</si>
  <si>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</si>
  <si>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</si>
  <si>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</si>
  <si>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</si>
  <si>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</si>
  <si>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</si>
  <si>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</si>
  <si>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</si>
  <si>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</si>
  <si>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</si>
  <si>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</si>
  <si>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</si>
  <si>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</si>
  <si>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</si>
  <si>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</si>
  <si>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</si>
  <si>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</si>
  <si>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</si>
  <si>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</si>
  <si>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</si>
  <si>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</si>
  <si>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</si>
  <si>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</si>
  <si>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</si>
  <si>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</si>
  <si>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</si>
  <si>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</si>
  <si>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</si>
  <si>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</si>
  <si>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</si>
  <si>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</si>
  <si>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</si>
  <si>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</si>
  <si>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</si>
  <si>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</si>
  <si>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</si>
  <si>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</si>
  <si>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</si>
  <si>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</si>
  <si>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</si>
  <si>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</si>
  <si>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</si>
  <si>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</si>
  <si>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</si>
  <si>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</si>
  <si>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</si>
  <si>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</si>
  <si>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</si>
  <si>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</si>
  <si>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</si>
  <si>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</si>
  <si>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</si>
  <si>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</si>
  <si>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</si>
  <si>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</si>
  <si>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</si>
  <si>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</si>
  <si>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</si>
  <si>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</si>
  <si>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</si>
  <si>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</si>
  <si>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</si>
  <si>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</si>
  <si>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</si>
  <si>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</si>
  <si>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</si>
  <si>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</si>
  <si>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</si>
  <si>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</si>
  <si>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</si>
  <si>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</si>
  <si>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</si>
  <si>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</si>
  <si>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</si>
  <si>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</si>
  <si>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</si>
  <si>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</si>
  <si>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</si>
  <si>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</si>
  <si>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</si>
  <si>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</si>
  <si>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</si>
  <si>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</si>
  <si>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</si>
  <si>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</si>
  <si>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</si>
  <si>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</si>
  <si>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</si>
  <si>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</si>
  <si>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</si>
  <si>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</si>
  <si>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</si>
  <si>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</si>
  <si>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</si>
  <si>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</si>
  <si>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</si>
  <si>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</si>
  <si>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</si>
  <si>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</si>
  <si>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</si>
  <si>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</si>
  <si>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</si>
  <si>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</si>
  <si>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</si>
  <si>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</si>
  <si>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</si>
  <si>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</si>
  <si>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</si>
  <si>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</si>
  <si>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</si>
  <si>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</si>
  <si>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</si>
  <si>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</si>
  <si>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</si>
  <si>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</si>
  <si>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</si>
  <si>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</si>
  <si>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</si>
  <si>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</si>
  <si>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</si>
  <si>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</si>
  <si>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</si>
  <si>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</si>
  <si>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</si>
  <si>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</si>
  <si>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</si>
  <si>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</si>
  <si>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</si>
  <si>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</si>
  <si>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</si>
  <si>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</si>
  <si>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</si>
  <si>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</si>
  <si>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</si>
  <si>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</si>
  <si>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</si>
  <si>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</si>
  <si>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</si>
  <si>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</si>
  <si>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</si>
  <si>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</si>
  <si>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</si>
  <si>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</si>
  <si>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</si>
  <si>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</si>
  <si>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</si>
  <si>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</si>
  <si>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</si>
  <si>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</si>
  <si>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</si>
  <si>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</si>
  <si>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</si>
  <si>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</si>
  <si>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</si>
  <si>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</si>
  <si>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</si>
  <si>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</si>
  <si>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</si>
  <si>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</si>
  <si>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</si>
  <si>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</si>
  <si>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</si>
  <si>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</si>
  <si>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</si>
  <si>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</si>
  <si>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</si>
  <si>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</si>
  <si>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</si>
  <si>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</si>
  <si>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</si>
  <si>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</si>
  <si>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</si>
  <si>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</si>
  <si>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</si>
  <si>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</si>
  <si>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</si>
  <si>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</si>
  <si>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</si>
  <si>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</si>
  <si>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</si>
  <si>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</si>
  <si>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</si>
  <si>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</si>
  <si>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</si>
  <si>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</si>
  <si>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</si>
  <si>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</si>
  <si>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</si>
  <si>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</si>
  <si>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</si>
  <si>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</si>
  <si>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</si>
  <si>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</si>
  <si>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</si>
  <si>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</si>
  <si>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</si>
  <si>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</si>
  <si>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</si>
  <si>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</si>
  <si>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</si>
  <si>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</si>
  <si>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</si>
  <si>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</si>
  <si>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</si>
  <si>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</si>
  <si>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</si>
  <si>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</si>
  <si>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</si>
  <si>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</si>
  <si>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</si>
  <si>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</si>
  <si>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</si>
  <si>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</si>
  <si>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</si>
  <si>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</si>
  <si>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</si>
  <si>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</si>
  <si>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</si>
  <si>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</si>
  <si>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</si>
  <si>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</si>
  <si>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</si>
  <si>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</si>
  <si>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</si>
  <si>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</si>
  <si>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</si>
  <si>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</si>
  <si>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</si>
  <si>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</si>
  <si>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</si>
  <si>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</si>
  <si>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</si>
  <si>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</si>
  <si>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</si>
  <si>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</si>
  <si>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</si>
  <si>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</si>
  <si>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</si>
  <si>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</si>
  <si>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</si>
  <si>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</si>
  <si>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</si>
  <si>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</si>
  <si>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</si>
  <si>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</si>
  <si>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</si>
  <si>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</si>
  <si>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</si>
  <si>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</si>
  <si>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</si>
  <si>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</si>
  <si>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</si>
  <si>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</si>
  <si>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</si>
  <si>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</si>
  <si>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</si>
  <si>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</si>
  <si>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</si>
  <si>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</si>
  <si>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</si>
  <si>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</si>
  <si>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</si>
  <si>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</si>
  <si>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</si>
  <si>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</si>
  <si>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</si>
  <si>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</si>
  <si>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</si>
  <si>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</si>
  <si>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</si>
  <si>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</si>
  <si>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</si>
  <si>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</si>
  <si>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</si>
  <si>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</si>
  <si>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</si>
  <si>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</si>
  <si>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</si>
  <si>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</si>
  <si>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</si>
  <si>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</si>
  <si>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</si>
  <si>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</si>
  <si>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</si>
  <si>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</si>
  <si>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</si>
  <si>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</si>
  <si>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</si>
  <si>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</si>
  <si>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</si>
  <si>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</si>
  <si>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</si>
  <si>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</si>
  <si>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</si>
  <si>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</si>
  <si>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</si>
  <si>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</si>
  <si>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</si>
  <si>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</si>
  <si>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</si>
  <si>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</si>
  <si>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</si>
  <si>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</si>
  <si>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</si>
  <si>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</si>
  <si>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</si>
  <si>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</si>
  <si>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</si>
  <si>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</si>
  <si>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</si>
  <si>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</si>
  <si>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</si>
  <si>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</si>
  <si>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</si>
  <si>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</si>
  <si>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</si>
  <si>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</si>
  <si>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</si>
  <si>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</si>
  <si>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</si>
  <si>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</si>
  <si>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</si>
  <si>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</si>
  <si>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</si>
  <si>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</si>
  <si>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</si>
  <si>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</si>
  <si>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</si>
  <si>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</si>
  <si>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</si>
  <si>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</si>
  <si>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</si>
  <si>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</si>
  <si>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</si>
  <si>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</si>
  <si>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</si>
  <si>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</si>
  <si>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</si>
  <si>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</si>
  <si>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</si>
  <si>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</si>
  <si>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</si>
  <si>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</si>
  <si>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</si>
  <si>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</si>
  <si>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</si>
  <si>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</si>
  <si>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</si>
  <si>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</si>
  <si>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</si>
  <si>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</si>
  <si>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</si>
  <si>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</si>
  <si>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</si>
  <si>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</si>
  <si>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</si>
  <si>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</si>
  <si>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</si>
  <si>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</si>
  <si>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</si>
  <si>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</si>
  <si>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</si>
  <si>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</si>
  <si>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</si>
  <si>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</si>
  <si>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</si>
  <si>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</si>
  <si>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</si>
  <si>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</si>
  <si>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</si>
  <si>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</si>
  <si>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</si>
  <si>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</si>
  <si>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</si>
  <si>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</si>
  <si>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</si>
  <si>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</si>
  <si>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</si>
  <si>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</si>
  <si>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</si>
  <si>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</si>
  <si>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</si>
  <si>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</si>
  <si>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</si>
  <si>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</si>
  <si>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</si>
  <si>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</si>
  <si>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</si>
  <si>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</si>
  <si>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</si>
  <si>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</si>
  <si>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</si>
  <si>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</si>
  <si>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</si>
  <si>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</si>
  <si>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</si>
  <si>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</si>
  <si>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</si>
  <si>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</si>
  <si>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</si>
  <si>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</si>
  <si>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</si>
  <si>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</si>
  <si>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</si>
  <si>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</si>
  <si>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</si>
  <si>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</si>
  <si>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</si>
  <si>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</si>
  <si>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</si>
  <si>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</si>
  <si>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</si>
  <si>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</si>
  <si>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</si>
  <si>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</si>
  <si>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</si>
  <si>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</si>
  <si>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</si>
  <si>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</si>
  <si>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</si>
  <si>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</si>
  <si>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</si>
  <si>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</si>
  <si>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</si>
  <si>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</si>
  <si>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</si>
  <si>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</si>
  <si>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</si>
  <si>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</si>
  <si>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</si>
  <si>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</si>
  <si>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</si>
  <si>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</si>
  <si>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</si>
  <si>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</si>
  <si>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</si>
  <si>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</si>
  <si>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</si>
  <si>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</si>
  <si>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</si>
  <si>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</si>
  <si>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</si>
  <si>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</si>
  <si>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</si>
  <si>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</si>
  <si>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</si>
  <si>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</si>
  <si>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</si>
  <si>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</si>
  <si>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</si>
  <si>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</si>
  <si>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</si>
  <si>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</si>
  <si>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</si>
  <si>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</si>
  <si>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</si>
  <si>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</si>
  <si>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</si>
  <si>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</si>
  <si>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</si>
  <si>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</si>
  <si>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</si>
  <si>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</si>
  <si>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</si>
  <si>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</si>
  <si>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</si>
  <si>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</si>
  <si>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</si>
  <si>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</si>
  <si>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</si>
  <si>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</si>
  <si>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</si>
  <si>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</si>
  <si>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</si>
  <si>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</si>
  <si>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</si>
  <si>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</si>
  <si>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</si>
  <si>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</si>
  <si>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</si>
  <si>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</si>
  <si>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</si>
  <si>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</si>
  <si>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</si>
  <si>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</si>
  <si>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</si>
  <si>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</si>
  <si>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</si>
  <si>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</si>
  <si>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</si>
  <si>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</si>
  <si>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</si>
  <si>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</si>
  <si>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</si>
  <si>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</si>
  <si>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</si>
  <si>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</si>
  <si>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</si>
  <si>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</si>
  <si>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</si>
  <si>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</si>
  <si>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</si>
  <si>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</si>
  <si>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</si>
  <si>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</si>
  <si>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</si>
  <si>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</si>
  <si>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</si>
  <si>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</si>
  <si>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</si>
  <si>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</si>
  <si>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</si>
  <si>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</si>
  <si>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</si>
  <si>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</si>
  <si>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</si>
  <si>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</si>
  <si>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</si>
  <si>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</si>
  <si>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</si>
  <si>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</si>
  <si>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</si>
  <si>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</si>
  <si>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</si>
  <si>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</si>
  <si>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</si>
  <si>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</si>
  <si>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</si>
  <si>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</si>
  <si>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</si>
  <si>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</si>
  <si>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</si>
  <si>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</si>
  <si>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</si>
  <si>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</si>
  <si>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</si>
  <si>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</si>
  <si>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</si>
  <si>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</si>
  <si>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</si>
  <si>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</si>
  <si>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</si>
  <si>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</si>
  <si>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</si>
  <si>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</si>
  <si>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</si>
  <si>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</si>
  <si>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</si>
  <si>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</si>
  <si>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</si>
  <si>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</si>
  <si>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</si>
  <si>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</si>
  <si>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</si>
  <si>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</si>
  <si>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</si>
  <si>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</si>
  <si>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</si>
  <si>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</si>
  <si>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</si>
  <si>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</si>
  <si>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</si>
  <si>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</si>
  <si>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</si>
  <si>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</si>
  <si>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</si>
  <si>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</si>
  <si>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</si>
  <si>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</si>
  <si>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</si>
  <si>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</si>
  <si>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</si>
  <si>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</si>
  <si>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</si>
  <si>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</si>
  <si>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</si>
  <si>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</si>
  <si>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</si>
  <si>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</si>
  <si>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</si>
  <si>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</si>
  <si>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</si>
  <si>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</si>
  <si>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</si>
  <si>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</si>
  <si>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</si>
  <si>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</si>
  <si>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</si>
  <si>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</si>
  <si>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</si>
  <si>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</si>
  <si>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</si>
  <si>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</si>
  <si>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</si>
  <si>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</si>
  <si>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</si>
  <si>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</si>
  <si>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</si>
  <si>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</si>
  <si>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</si>
  <si>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</si>
  <si>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</si>
  <si>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</si>
  <si>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</si>
  <si>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</si>
  <si>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</si>
  <si>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</si>
  <si>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</si>
  <si>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</si>
  <si>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</si>
  <si>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</si>
  <si>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</si>
  <si>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</si>
  <si>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</si>
  <si>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</si>
  <si>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</si>
  <si>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</si>
  <si>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</si>
  <si>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</si>
  <si>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</si>
  <si>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</si>
  <si>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</si>
  <si>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</si>
  <si>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</si>
  <si>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</si>
  <si>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</si>
  <si>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</si>
  <si>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</si>
  <si>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</si>
  <si>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</si>
  <si>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</si>
  <si>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</si>
  <si>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</si>
  <si>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</si>
  <si>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</si>
  <si>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</si>
  <si>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</si>
  <si>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</si>
  <si>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</si>
  <si>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</si>
  <si>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</si>
  <si>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</si>
  <si>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</si>
  <si>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</si>
  <si>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</si>
  <si>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</si>
  <si>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</si>
  <si>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</si>
  <si>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</si>
  <si>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</si>
  <si>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</si>
  <si>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</si>
  <si>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</si>
  <si>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</si>
  <si>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</si>
  <si>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</si>
  <si>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</si>
  <si>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</si>
  <si>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</si>
  <si>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</si>
  <si>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</si>
  <si>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</si>
  <si>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</si>
  <si>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</si>
  <si>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</si>
  <si>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</si>
  <si>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</si>
  <si>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</si>
  <si>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</si>
  <si>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</si>
  <si>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</si>
  <si>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</si>
  <si>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</si>
  <si>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</si>
  <si>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</si>
  <si>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</si>
  <si>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</si>
  <si>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</si>
  <si>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</si>
  <si>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</si>
  <si>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</si>
  <si>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</si>
  <si>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</si>
  <si>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</si>
  <si>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</si>
  <si>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</si>
  <si>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</si>
  <si>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</si>
  <si>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</si>
  <si>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</si>
  <si>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</si>
  <si>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</si>
  <si>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</si>
  <si>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</si>
  <si>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</si>
  <si>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</si>
  <si>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</si>
  <si>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</si>
  <si>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</si>
  <si>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</si>
  <si>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</si>
  <si>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</si>
  <si>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</si>
  <si>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</si>
  <si>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</si>
  <si>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</si>
  <si>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</si>
  <si>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</si>
  <si>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</si>
  <si>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</si>
  <si>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</si>
  <si>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</si>
  <si>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</si>
  <si>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</si>
  <si>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</si>
  <si>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</si>
  <si>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</si>
  <si>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</si>
  <si>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</si>
  <si>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</si>
  <si>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</si>
  <si>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</si>
  <si>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</si>
  <si>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</si>
  <si>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</si>
  <si>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</si>
  <si>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</si>
  <si>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</si>
  <si>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</si>
  <si>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</si>
  <si>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</si>
  <si>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</si>
  <si>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</si>
  <si>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</si>
  <si>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</si>
  <si>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</si>
  <si>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</si>
  <si>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</si>
  <si>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</si>
  <si>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</si>
  <si>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</si>
  <si>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</si>
  <si>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</si>
  <si>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</si>
  <si>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</si>
  <si>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</si>
  <si>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</si>
  <si>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</si>
  <si>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</si>
  <si>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</si>
  <si>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</si>
  <si>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</si>
  <si>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</si>
  <si>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</si>
  <si>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</si>
  <si>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</si>
  <si>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</si>
  <si>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</si>
  <si>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</si>
  <si>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</si>
  <si>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</si>
  <si>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</si>
  <si>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</si>
  <si>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</si>
  <si>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</si>
  <si>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</si>
  <si>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</si>
  <si>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</si>
  <si>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</si>
  <si>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</si>
  <si>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</si>
  <si>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</si>
  <si>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</si>
  <si>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</si>
  <si>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</si>
  <si>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</si>
  <si>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</si>
  <si>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</si>
  <si>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</si>
  <si>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</si>
  <si>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</si>
  <si>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</si>
  <si>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</si>
  <si>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</si>
  <si>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</si>
  <si>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</si>
  <si>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</si>
  <si>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</si>
  <si>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</si>
  <si>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</si>
  <si>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</si>
  <si>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</si>
  <si>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</si>
  <si>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</si>
  <si>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</si>
  <si>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</si>
  <si>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</si>
  <si>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</si>
  <si>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</si>
  <si>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</si>
  <si>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</si>
  <si>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</si>
  <si>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</si>
  <si>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</si>
  <si>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</si>
  <si>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</si>
  <si>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</si>
  <si>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</si>
  <si>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</si>
  <si>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</si>
  <si>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</si>
  <si>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</si>
  <si>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</si>
  <si>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</si>
  <si>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</si>
  <si>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</si>
  <si>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</si>
  <si>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</si>
  <si>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</si>
  <si>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</si>
  <si>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</si>
  <si>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</si>
  <si>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</si>
  <si>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</si>
  <si>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</si>
  <si>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</si>
  <si>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</si>
  <si>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</si>
  <si>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</si>
  <si>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</si>
  <si>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</si>
  <si>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</si>
  <si>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</si>
  <si>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</si>
  <si>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</si>
  <si>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</si>
  <si>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</si>
  <si>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</si>
  <si>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</si>
  <si>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</si>
  <si>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</si>
  <si>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</si>
  <si>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</si>
  <si>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</si>
  <si>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</si>
  <si>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</si>
  <si>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</si>
  <si>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</si>
  <si>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</si>
  <si>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</si>
  <si>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</si>
  <si>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</si>
  <si>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</si>
  <si>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</si>
  <si>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</si>
  <si>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</si>
  <si>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</si>
  <si>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</si>
  <si>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</si>
  <si>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</si>
  <si>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</si>
  <si>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</si>
  <si>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</si>
  <si>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</si>
  <si>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</si>
  <si>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</si>
  <si>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</si>
  <si>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</si>
  <si>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</si>
  <si>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</si>
  <si>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</si>
  <si>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</si>
  <si>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</si>
  <si>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</si>
  <si>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</si>
  <si>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</si>
  <si>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</si>
  <si>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</si>
  <si>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</si>
  <si>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</si>
  <si>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</si>
  <si>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</si>
  <si>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</si>
  <si>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</si>
  <si>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</si>
  <si>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</si>
  <si>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</si>
  <si>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</si>
  <si>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</si>
  <si>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</si>
  <si>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</si>
  <si>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</si>
  <si>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</si>
  <si>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</si>
  <si>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</si>
  <si>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</si>
  <si>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</si>
  <si>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</si>
  <si>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</si>
  <si>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</si>
  <si>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</si>
  <si>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</si>
  <si>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</si>
  <si>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</si>
  <si>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</si>
  <si>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</si>
  <si>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</si>
  <si>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</si>
  <si>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</si>
  <si>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</si>
  <si>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</si>
  <si>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</si>
  <si>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</si>
  <si>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</si>
  <si>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</si>
  <si>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</si>
  <si>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</si>
  <si>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</si>
  <si>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</si>
  <si>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</si>
  <si>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</si>
  <si>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</si>
  <si>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</si>
  <si>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</si>
  <si>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</si>
  <si>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</si>
  <si>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</si>
  <si>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</si>
  <si>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</si>
  <si>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</si>
  <si>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</si>
  <si>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</si>
  <si>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</si>
  <si>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</si>
  <si>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</si>
  <si>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</si>
  <si>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</si>
  <si>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</si>
  <si>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</si>
  <si>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</si>
  <si>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</si>
  <si>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</si>
  <si>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</si>
  <si>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</si>
  <si>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</si>
  <si>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</si>
  <si>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</si>
  <si>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</si>
  <si>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</si>
  <si>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</si>
  <si>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</si>
  <si>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</si>
  <si>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</si>
  <si>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</si>
  <si>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</si>
  <si>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</si>
  <si>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</si>
  <si>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</si>
  <si>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</si>
  <si>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</si>
  <si>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</si>
  <si>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</si>
  <si>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</si>
  <si>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</si>
  <si>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</si>
  <si>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</si>
  <si>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</si>
  <si>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</si>
  <si>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</si>
  <si>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</si>
  <si>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</si>
  <si>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</si>
  <si>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</si>
  <si>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</si>
  <si>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</si>
  <si>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</si>
  <si>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</si>
  <si>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</si>
  <si>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</si>
  <si>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</si>
  <si>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</si>
  <si>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</si>
  <si>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</si>
  <si>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</si>
  <si>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</si>
  <si>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</si>
  <si>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</si>
  <si>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</si>
  <si>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</si>
  <si>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</si>
  <si>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</si>
  <si>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</si>
  <si>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</si>
  <si>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</si>
  <si>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</si>
  <si>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</si>
  <si>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</si>
  <si>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</si>
  <si>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</si>
  <si>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</si>
  <si>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</si>
  <si>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</si>
  <si>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</si>
  <si>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</si>
  <si>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</si>
  <si>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</si>
  <si>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</si>
  <si>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</si>
  <si>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</si>
  <si>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</si>
  <si>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</si>
  <si>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</si>
  <si>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</si>
  <si>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</si>
  <si>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</si>
  <si>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</si>
  <si>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</si>
  <si>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</si>
  <si>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</si>
  <si>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</si>
  <si>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</si>
  <si>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</si>
  <si>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</si>
  <si>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</si>
  <si>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</si>
  <si>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</si>
  <si>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</si>
  <si>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</si>
  <si>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</si>
  <si>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</si>
  <si>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</si>
  <si>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</si>
  <si>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</si>
  <si>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</si>
  <si>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</si>
  <si>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</si>
  <si>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</si>
  <si>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</si>
  <si>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</si>
  <si>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</si>
  <si>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</si>
  <si>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</si>
  <si>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</si>
  <si>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</si>
  <si>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</si>
  <si>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</si>
  <si>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</si>
  <si>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</si>
  <si>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</si>
  <si>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</si>
  <si>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</si>
  <si>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</si>
  <si>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</si>
  <si>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</si>
  <si>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</si>
  <si>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</si>
  <si>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</si>
  <si>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</si>
  <si>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</si>
  <si>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</si>
  <si>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</si>
  <si>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</si>
  <si>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</si>
  <si>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</si>
  <si>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</si>
  <si>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</si>
  <si>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</si>
  <si>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</si>
  <si>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</si>
  <si>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</si>
  <si>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</si>
  <si>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</si>
  <si>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</si>
  <si>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</si>
  <si>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</si>
  <si>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</si>
  <si>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</si>
  <si>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</si>
  <si>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</si>
  <si>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</si>
  <si>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</si>
  <si>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</si>
  <si>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</si>
  <si>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</si>
  <si>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</si>
  <si>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</si>
  <si>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</si>
  <si>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</si>
  <si>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</si>
  <si>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</si>
  <si>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</si>
  <si>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</si>
  <si>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</si>
  <si>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</si>
  <si>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</si>
  <si>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</si>
  <si>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</si>
  <si>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</si>
  <si>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</si>
  <si>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</si>
  <si>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</si>
  <si>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</si>
  <si>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</si>
  <si>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</si>
  <si>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</si>
  <si>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</si>
  <si>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</si>
  <si>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</si>
  <si>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</si>
  <si>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</si>
  <si>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</si>
  <si>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</si>
  <si>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</si>
  <si>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</si>
  <si>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</si>
  <si>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</si>
  <si>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</si>
  <si>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</si>
  <si>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</si>
  <si>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</si>
  <si>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</si>
  <si>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</si>
  <si>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</si>
  <si>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</si>
  <si>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</si>
  <si>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</si>
  <si>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</si>
  <si>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</si>
  <si>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</si>
  <si>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</si>
  <si>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</si>
  <si>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</si>
  <si>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</si>
  <si>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</si>
  <si>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</si>
  <si>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</si>
  <si>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</si>
  <si>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</si>
  <si>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</si>
  <si>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</si>
  <si>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</si>
  <si>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</si>
  <si>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</si>
  <si>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</si>
  <si>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</si>
  <si>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</si>
  <si>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</si>
  <si>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</si>
  <si>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</si>
  <si>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</si>
  <si>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</si>
  <si>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</si>
  <si>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</si>
  <si>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</si>
  <si>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</si>
  <si>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</si>
  <si>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</si>
  <si>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</si>
  <si>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</si>
  <si>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</si>
  <si>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</si>
  <si>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</si>
  <si>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</si>
  <si>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</si>
  <si>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</si>
  <si>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</si>
  <si>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</si>
  <si>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</si>
  <si>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</si>
  <si>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</si>
  <si>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</si>
  <si>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</si>
  <si>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</si>
  <si>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</si>
  <si>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</si>
  <si>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</si>
  <si>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</si>
  <si>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</si>
  <si>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</si>
  <si>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</si>
  <si>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</si>
  <si>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</si>
  <si>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</si>
  <si>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</si>
  <si>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</si>
  <si>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</si>
  <si>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</si>
  <si>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</si>
  <si>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</si>
  <si>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</si>
  <si>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</si>
  <si>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</si>
  <si>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</si>
  <si>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</si>
  <si>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</si>
  <si>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</si>
  <si>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</si>
  <si>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</si>
  <si>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</si>
  <si>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</si>
  <si>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</si>
  <si>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</si>
  <si>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</si>
  <si>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</si>
  <si>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</si>
  <si>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</si>
  <si>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</si>
  <si>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</si>
  <si>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</si>
  <si>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</si>
  <si>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</si>
  <si>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</si>
  <si>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</si>
  <si>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</si>
  <si>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</si>
  <si>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</si>
  <si>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</si>
  <si>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</si>
  <si>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</si>
  <si>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</si>
  <si>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</si>
  <si>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</si>
  <si>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</si>
  <si>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</si>
  <si>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</si>
  <si>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</si>
  <si>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</si>
  <si>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</si>
  <si>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</si>
  <si>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</si>
  <si>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</si>
  <si>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</si>
  <si>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</si>
  <si>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</si>
  <si>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</si>
  <si>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</si>
  <si>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</si>
  <si>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</si>
  <si>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</si>
  <si>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</si>
  <si>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</si>
  <si>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</si>
  <si>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</si>
  <si>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</si>
  <si>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</si>
  <si>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</si>
  <si>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</si>
  <si>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</si>
  <si>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</si>
  <si>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</si>
  <si>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</si>
  <si>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</si>
  <si>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</si>
  <si>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</si>
  <si>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</si>
  <si>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</si>
  <si>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</si>
  <si>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</si>
  <si>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</si>
  <si>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</si>
  <si>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</si>
  <si>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</si>
  <si>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</si>
  <si>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</si>
  <si>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</si>
  <si>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</si>
  <si>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</si>
  <si>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</si>
  <si>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</si>
  <si>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</si>
  <si>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</si>
  <si>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</si>
  <si>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</si>
  <si>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</si>
  <si>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</si>
  <si>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</si>
  <si>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</si>
  <si>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</si>
  <si>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</si>
  <si>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</si>
  <si>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</si>
  <si>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</si>
  <si>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</si>
  <si>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</si>
  <si>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</si>
  <si>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</si>
  <si>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</si>
  <si>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</si>
  <si>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</si>
  <si>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</si>
  <si>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</si>
  <si>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</si>
  <si>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</si>
  <si>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</si>
  <si>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</si>
  <si>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</si>
  <si>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</si>
  <si>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</si>
  <si>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</si>
  <si>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</si>
  <si>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</si>
  <si>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</si>
  <si>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</si>
  <si>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</si>
  <si>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</si>
  <si>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</si>
  <si>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</si>
  <si>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</si>
  <si>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</si>
  <si>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</si>
  <si>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</si>
  <si>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</si>
  <si>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</si>
  <si>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</si>
  <si>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</si>
  <si>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</si>
  <si>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</si>
  <si>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</si>
  <si>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</si>
  <si>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</si>
  <si>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</si>
  <si>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</si>
  <si>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</si>
  <si>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</si>
  <si>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</si>
  <si>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</si>
  <si>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</si>
  <si>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</si>
  <si>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</si>
  <si>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</si>
  <si>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</si>
  <si>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</si>
  <si>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</si>
  <si>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</si>
  <si>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</si>
  <si>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</si>
  <si>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</si>
  <si>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</si>
  <si>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</si>
  <si>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</si>
  <si>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</si>
  <si>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</si>
  <si>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</si>
  <si>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</si>
  <si>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</si>
  <si>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</si>
  <si>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</si>
  <si>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</si>
  <si>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</si>
  <si>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</si>
  <si>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</si>
  <si>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</si>
  <si>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</si>
  <si>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</si>
  <si>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</si>
  <si>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</si>
  <si>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</si>
  <si>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</si>
  <si>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</si>
  <si>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</si>
  <si>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</si>
  <si>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</si>
  <si>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</si>
  <si>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</si>
  <si>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</si>
  <si>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</si>
  <si>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</si>
  <si>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</si>
  <si>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</si>
  <si>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</si>
  <si>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</si>
  <si>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</si>
  <si>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</si>
  <si>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</si>
  <si>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</si>
  <si>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</si>
  <si>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</si>
  <si>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</si>
  <si>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</si>
  <si>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</si>
  <si>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</si>
  <si>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</si>
  <si>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</si>
  <si>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</si>
  <si>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</si>
  <si>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</si>
  <si>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</si>
  <si>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</si>
  <si>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</si>
  <si>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</si>
  <si>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</si>
  <si>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</si>
  <si>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</si>
  <si>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</si>
  <si>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</si>
  <si>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</si>
  <si>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</si>
  <si>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</si>
  <si>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</si>
  <si>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</si>
  <si>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</si>
  <si>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</si>
  <si>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</si>
  <si>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</si>
  <si>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</si>
  <si>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</si>
  <si>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</si>
  <si>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</si>
  <si>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</si>
  <si>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</si>
  <si>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</si>
  <si>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</si>
  <si>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</si>
  <si>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</si>
  <si>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</si>
  <si>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</si>
  <si>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</si>
  <si>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</si>
  <si>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</si>
  <si>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</si>
  <si>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</si>
  <si>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</si>
  <si>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</si>
  <si>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</si>
  <si>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</si>
  <si>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</si>
  <si>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</si>
  <si>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</si>
  <si>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</si>
  <si>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</si>
  <si>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</si>
  <si>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</si>
  <si>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</si>
  <si>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</si>
  <si>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</si>
  <si>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</si>
  <si>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</si>
  <si>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</si>
  <si>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</si>
  <si>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</si>
  <si>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</si>
  <si>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</si>
  <si>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</si>
  <si>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</si>
  <si>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</si>
  <si>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</si>
  <si>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</si>
  <si>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</si>
  <si>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</si>
  <si>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</si>
  <si>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</si>
  <si>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</si>
  <si>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</si>
  <si>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</si>
  <si>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</si>
  <si>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</si>
  <si>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</si>
  <si>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</si>
  <si>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</si>
  <si>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</si>
  <si>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</si>
  <si>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</si>
  <si>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</si>
  <si>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</si>
  <si>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</si>
  <si>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</si>
  <si>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</si>
  <si>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</si>
  <si>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</si>
  <si>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</si>
  <si>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</si>
  <si>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</si>
  <si>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</si>
  <si>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</si>
  <si>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</si>
  <si>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</si>
  <si>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</si>
  <si>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</si>
  <si>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</si>
  <si>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</si>
  <si>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</si>
  <si>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</si>
  <si>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</si>
  <si>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</si>
  <si>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</si>
  <si>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</si>
  <si>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</si>
  <si>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</si>
  <si>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</si>
  <si>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</si>
  <si>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</si>
  <si>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</si>
  <si>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</si>
  <si>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</si>
  <si>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</si>
  <si>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</si>
  <si>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</si>
  <si>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</si>
  <si>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</si>
  <si>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</si>
  <si>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</si>
  <si>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</si>
  <si>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</si>
  <si>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</si>
  <si>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</si>
  <si>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</si>
  <si>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</si>
  <si>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</si>
  <si>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</si>
  <si>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</si>
  <si>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</si>
  <si>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</si>
  <si>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</si>
  <si>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</si>
  <si>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</si>
  <si>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</si>
  <si>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</si>
  <si>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</si>
  <si>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</si>
  <si>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</si>
  <si>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</si>
  <si>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</si>
  <si>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</si>
  <si>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</si>
  <si>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</si>
  <si>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</si>
  <si>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</si>
  <si>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</si>
  <si>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</si>
  <si>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</si>
  <si>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</si>
  <si>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</si>
  <si>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</si>
  <si>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</si>
  <si>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</si>
  <si>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</si>
  <si>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</si>
  <si>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</si>
  <si>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</si>
  <si>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</si>
  <si>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</si>
  <si>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</si>
  <si>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</si>
  <si>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</si>
  <si>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</si>
  <si>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</si>
  <si>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</si>
  <si>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</si>
  <si>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</si>
  <si>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</si>
  <si>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</si>
  <si>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</si>
  <si>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</si>
  <si>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</si>
  <si>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</si>
  <si>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</si>
  <si>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</si>
  <si>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</si>
  <si>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</si>
  <si>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</si>
  <si>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</si>
  <si>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</si>
  <si>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</si>
  <si>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</si>
  <si>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</si>
  <si>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</si>
  <si>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</si>
  <si>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</si>
  <si>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</si>
  <si>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</si>
  <si>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</si>
  <si>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</si>
  <si>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</si>
  <si>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</si>
  <si>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</si>
  <si>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</si>
  <si>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</si>
  <si>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</si>
  <si>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</si>
  <si>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</si>
  <si>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</si>
  <si>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</si>
  <si>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</si>
  <si>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</si>
  <si>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</si>
  <si>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</si>
  <si>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</si>
  <si>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</si>
  <si>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</si>
  <si>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</si>
  <si>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</si>
  <si>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</si>
  <si>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</si>
  <si>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</si>
  <si>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</si>
  <si>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</si>
  <si>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</si>
  <si>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</si>
  <si>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</si>
  <si>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</si>
  <si>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</si>
  <si>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</si>
  <si>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</si>
  <si>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</si>
  <si>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</si>
  <si>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</si>
  <si>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</si>
  <si>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</si>
  <si>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</si>
  <si>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</si>
  <si>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</si>
  <si>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</si>
  <si>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</si>
  <si>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</si>
  <si>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</si>
  <si>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</si>
  <si>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</si>
  <si>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</si>
  <si>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</si>
  <si>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</si>
  <si>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</si>
  <si>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</si>
  <si>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</si>
  <si>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</si>
  <si>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</si>
  <si>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</si>
  <si>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</si>
  <si>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</si>
  <si>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</si>
  <si>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</si>
  <si>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</si>
  <si>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</si>
  <si>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</si>
  <si>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</si>
  <si>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</si>
  <si>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</si>
  <si>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</si>
  <si>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</si>
  <si>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</si>
  <si>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</si>
  <si>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</si>
  <si>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</si>
  <si>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</si>
  <si>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</si>
  <si>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</si>
  <si>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</si>
  <si>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</si>
  <si>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</si>
  <si>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</si>
  <si>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</si>
  <si>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</si>
  <si>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</si>
  <si>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</si>
  <si>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</si>
  <si>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</si>
  <si>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</si>
  <si>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</si>
  <si>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</si>
  <si>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</si>
  <si>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</si>
  <si>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</si>
  <si>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</si>
  <si>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</si>
  <si>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</si>
  <si>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</si>
  <si>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</si>
  <si>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</si>
  <si>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</si>
  <si>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</si>
  <si>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</si>
  <si>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</si>
  <si>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</si>
  <si>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</si>
  <si>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</si>
  <si>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</si>
  <si>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</si>
  <si>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</si>
  <si>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</si>
  <si>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</si>
  <si>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</si>
  <si>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</si>
  <si>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</si>
  <si>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</si>
  <si>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</si>
  <si>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</si>
  <si>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</si>
  <si>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</si>
  <si>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</si>
  <si>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</si>
  <si>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</si>
  <si>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</si>
  <si>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</si>
  <si>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</si>
  <si>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</si>
  <si>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</si>
  <si>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</si>
  <si>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</si>
  <si>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</si>
  <si>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</si>
  <si>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</si>
  <si>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</si>
  <si>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</si>
  <si>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</si>
  <si>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</si>
  <si>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</si>
  <si>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</si>
  <si>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</si>
  <si>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</si>
  <si>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</si>
  <si>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</si>
  <si>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</si>
  <si>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</si>
  <si>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</si>
  <si>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</si>
  <si>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</si>
  <si>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</si>
  <si>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</si>
  <si>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</si>
  <si>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</si>
  <si>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</si>
  <si>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</si>
  <si>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</si>
  <si>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</si>
  <si>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</si>
  <si>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</si>
  <si>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</si>
  <si>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</si>
  <si>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</si>
  <si>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</si>
  <si>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</si>
  <si>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</si>
  <si>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</si>
  <si>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</si>
  <si>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</si>
  <si>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</si>
  <si>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</si>
  <si>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</si>
  <si>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</si>
  <si>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</si>
  <si>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</si>
  <si>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</si>
  <si>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</si>
  <si>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</si>
  <si>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</si>
  <si>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</si>
  <si>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</si>
  <si>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</si>
  <si>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</si>
  <si>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</si>
  <si>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</si>
  <si>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</si>
  <si>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</si>
  <si>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</si>
  <si>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</si>
  <si>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</si>
  <si>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</si>
  <si>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</si>
  <si>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</si>
  <si>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</si>
  <si>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</si>
  <si>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</si>
  <si>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</si>
  <si>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</si>
  <si>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</si>
  <si>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</si>
  <si>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</si>
  <si>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</si>
  <si>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</si>
  <si>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</si>
  <si>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</si>
  <si>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</si>
  <si>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</si>
  <si>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</si>
  <si>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</si>
  <si>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</si>
  <si>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</si>
  <si>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</si>
  <si>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</si>
  <si>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</si>
  <si>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</si>
  <si>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</si>
  <si>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</si>
  <si>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</si>
  <si>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</si>
  <si>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</si>
  <si>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</si>
  <si>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</si>
  <si>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</si>
  <si>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</si>
  <si>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</si>
  <si>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</si>
  <si>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</si>
  <si>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</si>
  <si>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</si>
  <si>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</si>
  <si>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</si>
  <si>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</si>
  <si>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</si>
  <si>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</si>
  <si>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</si>
  <si>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</si>
  <si>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</si>
  <si>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</si>
  <si>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</si>
  <si>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</si>
  <si>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</si>
  <si>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</si>
  <si>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</si>
  <si>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</si>
  <si>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</si>
  <si>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</si>
  <si>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</si>
  <si>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</si>
  <si>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</si>
  <si>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</si>
  <si>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</si>
  <si>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</si>
  <si>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</si>
  <si>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</si>
  <si>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</si>
  <si>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</si>
  <si>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</si>
  <si>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</si>
  <si>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</si>
  <si>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</si>
  <si>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</si>
  <si>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</si>
  <si>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</si>
  <si>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</si>
  <si>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</si>
  <si>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</si>
  <si>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</si>
  <si>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</si>
  <si>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</si>
  <si>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</si>
  <si>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</si>
  <si>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</si>
  <si>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</si>
  <si>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</si>
  <si>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</si>
  <si>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</si>
  <si>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</si>
  <si>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</si>
  <si>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</si>
  <si>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</si>
  <si>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</si>
  <si>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</si>
  <si>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</si>
  <si>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</si>
  <si>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</si>
  <si>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</si>
  <si>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</si>
  <si>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</si>
  <si>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</si>
  <si>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</si>
  <si>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</si>
  <si>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</si>
  <si>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</si>
  <si>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</si>
  <si>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</si>
  <si>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</si>
  <si>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</si>
  <si>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</si>
  <si>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</si>
  <si>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</si>
  <si>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</si>
  <si>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</si>
  <si>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</si>
  <si>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</si>
  <si>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</si>
  <si>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</si>
  <si>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</si>
  <si>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</si>
  <si>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</si>
  <si>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</si>
  <si>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</si>
  <si>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</si>
  <si>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</si>
  <si>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</si>
  <si>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</si>
  <si>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</si>
  <si>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</si>
  <si>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</si>
  <si>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</si>
  <si>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</si>
  <si>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</si>
  <si>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</si>
  <si>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</si>
  <si>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</si>
  <si>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</si>
  <si>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</si>
  <si>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</si>
  <si>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</si>
  <si>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</si>
  <si>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</si>
  <si>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</si>
  <si>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</si>
  <si>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</si>
  <si>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</si>
  <si>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</si>
  <si>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</si>
  <si>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</si>
  <si>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</si>
  <si>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</si>
  <si>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</si>
  <si>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</si>
  <si>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</si>
  <si>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</si>
  <si>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</si>
  <si>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</si>
  <si>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</si>
  <si>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</si>
  <si>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</si>
  <si>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</si>
  <si>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</si>
  <si>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</si>
  <si>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</si>
  <si>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</si>
  <si>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</si>
  <si>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</si>
  <si>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</si>
  <si>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</si>
  <si>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</si>
  <si>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</si>
  <si>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</si>
  <si>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</si>
  <si>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</si>
  <si>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</si>
  <si>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</si>
  <si>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</si>
  <si>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</si>
  <si>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</si>
  <si>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</si>
  <si>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</si>
  <si>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</si>
  <si>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</si>
  <si>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</si>
  <si>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</si>
  <si>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</si>
  <si>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</si>
  <si>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</si>
  <si>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</si>
  <si>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</si>
  <si>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</si>
  <si>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</si>
  <si>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</si>
  <si>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</si>
  <si>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</si>
  <si>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</si>
  <si>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</si>
  <si>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</si>
  <si>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</si>
  <si>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</si>
  <si>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</si>
  <si>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</si>
  <si>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</si>
  <si>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</si>
  <si>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</si>
  <si>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</si>
  <si>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</si>
  <si>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</si>
  <si>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</si>
  <si>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</si>
  <si>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</si>
  <si>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</si>
  <si>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</si>
  <si>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</si>
  <si>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</si>
  <si>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</si>
  <si>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</si>
  <si>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</si>
  <si>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</si>
  <si>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</si>
  <si>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</si>
  <si>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</si>
  <si>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</si>
  <si>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</si>
  <si>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</si>
  <si>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</si>
  <si>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</si>
  <si>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</si>
  <si>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</si>
  <si>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</si>
  <si>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</si>
  <si>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</si>
  <si>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</si>
  <si>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</si>
  <si>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</si>
  <si>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</si>
  <si>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</si>
  <si>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</si>
  <si>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</si>
  <si>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</si>
  <si>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</si>
  <si>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</si>
  <si>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</si>
  <si>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</si>
  <si>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</si>
  <si>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</si>
  <si>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</si>
  <si>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</si>
  <si>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</si>
  <si>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</si>
  <si>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</si>
  <si>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</si>
  <si>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</si>
  <si>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</si>
  <si>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</si>
  <si>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</si>
  <si>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</si>
  <si>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</si>
  <si>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</si>
  <si>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</si>
  <si>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</si>
  <si>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</si>
  <si>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</si>
  <si>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</si>
  <si>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</si>
  <si>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</si>
  <si>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</si>
  <si>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</si>
  <si>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</si>
  <si>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</si>
  <si>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</si>
  <si>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</si>
  <si>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</si>
  <si>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</si>
  <si>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</si>
  <si>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</si>
  <si>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</si>
  <si>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</si>
  <si>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</si>
  <si>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</si>
  <si>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</si>
  <si>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</si>
  <si>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</si>
  <si>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</si>
  <si>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</si>
  <si>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</si>
  <si>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</si>
  <si>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</si>
  <si>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</si>
  <si>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</si>
  <si>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</si>
  <si>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</si>
  <si>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</si>
  <si>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</si>
  <si>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</si>
  <si>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</si>
  <si>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</si>
  <si>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</si>
  <si>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</si>
  <si>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</si>
  <si>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</si>
  <si>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</si>
  <si>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</si>
  <si>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</si>
  <si>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</si>
  <si>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</si>
  <si>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</si>
  <si>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</si>
  <si>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</si>
  <si>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</si>
  <si>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</si>
  <si>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</si>
  <si>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</si>
  <si>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</si>
  <si>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</si>
  <si>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</si>
  <si>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</si>
  <si>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</si>
  <si>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</si>
  <si>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</si>
  <si>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</si>
  <si>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</si>
  <si>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</si>
  <si>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</si>
  <si>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</si>
  <si>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</si>
  <si>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</si>
  <si>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</si>
  <si>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</si>
  <si>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</si>
  <si>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</si>
  <si>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</si>
  <si>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</si>
  <si>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</si>
  <si>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</si>
  <si>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</si>
  <si>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</si>
  <si>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</si>
  <si>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</si>
  <si>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</si>
  <si>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</si>
  <si>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</si>
  <si>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</si>
  <si>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</si>
  <si>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</si>
  <si>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</si>
  <si>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</si>
  <si>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</si>
  <si>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</si>
  <si>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</si>
  <si>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</si>
  <si>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</si>
  <si>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</si>
  <si>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</si>
  <si>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</si>
  <si>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</si>
  <si>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</si>
  <si>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</si>
  <si>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</si>
  <si>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</si>
  <si>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</si>
  <si>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</si>
  <si>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</si>
  <si>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</si>
  <si>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</si>
  <si>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</si>
  <si>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</si>
  <si>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</si>
  <si>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</si>
  <si>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</si>
  <si>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</si>
  <si>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</si>
  <si>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</si>
  <si>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</si>
  <si>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</si>
  <si>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</si>
  <si>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</si>
  <si>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</si>
  <si>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</si>
  <si>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</si>
  <si>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</si>
  <si>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</si>
  <si>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</si>
  <si>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</si>
  <si>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</si>
  <si>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</si>
  <si>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</si>
  <si>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</si>
  <si>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</si>
  <si>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</si>
  <si>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</si>
  <si>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</si>
  <si>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</si>
  <si>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</si>
  <si>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</si>
  <si>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</si>
  <si>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</si>
  <si>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</si>
  <si>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</si>
  <si>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</si>
  <si>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</si>
  <si>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</si>
  <si>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</si>
  <si>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</si>
  <si>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</si>
  <si>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</si>
  <si>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</si>
  <si>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</si>
  <si>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</si>
  <si>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</si>
  <si>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</si>
  <si>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</si>
  <si>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</si>
  <si>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</si>
  <si>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</si>
  <si>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</si>
  <si>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</si>
  <si>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</si>
  <si>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</si>
  <si>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</si>
  <si>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</si>
  <si>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</si>
  <si>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</si>
  <si>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</si>
  <si>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</si>
  <si>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</si>
  <si>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</si>
  <si>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</si>
  <si>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</si>
  <si>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</si>
  <si>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</si>
  <si>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</si>
  <si>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</si>
  <si>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</si>
  <si>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</si>
  <si>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</si>
  <si>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</si>
  <si>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</si>
  <si>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</si>
  <si>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</si>
  <si>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</si>
  <si>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</si>
  <si>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</si>
  <si>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</si>
  <si>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</si>
  <si>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</si>
  <si>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</si>
  <si>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</si>
  <si>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</si>
  <si>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</si>
  <si>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</si>
  <si>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</si>
  <si>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</si>
  <si>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</si>
  <si>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</si>
  <si>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</si>
  <si>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</si>
  <si>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</si>
  <si>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</si>
  <si>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</si>
  <si>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</si>
  <si>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</si>
  <si>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</si>
  <si>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</si>
  <si>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</si>
  <si>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</si>
  <si>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</si>
  <si>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</si>
  <si>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</si>
  <si>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</si>
  <si>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</si>
  <si>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</si>
  <si>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</si>
  <si>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</si>
  <si>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</si>
  <si>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</si>
  <si>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</si>
  <si>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</si>
  <si>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</si>
  <si>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</si>
  <si>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</si>
  <si>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</si>
  <si>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</si>
  <si>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</si>
  <si>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</si>
  <si>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</si>
  <si>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</si>
  <si>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</si>
  <si>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</si>
  <si>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</si>
  <si>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</si>
  <si>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</si>
  <si>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</si>
  <si>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</si>
  <si>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</si>
  <si>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</si>
  <si>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</si>
  <si>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</si>
  <si>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</si>
  <si>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</si>
  <si>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</si>
  <si>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</si>
  <si>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</si>
  <si>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</si>
  <si>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</si>
  <si>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</si>
  <si>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</si>
  <si>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</si>
  <si>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</si>
  <si>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</si>
  <si>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</si>
  <si>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</si>
  <si>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</si>
  <si>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</si>
  <si>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</si>
  <si>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</si>
  <si>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</si>
  <si>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</si>
  <si>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</si>
  <si>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</si>
  <si>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</si>
  <si>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</si>
  <si>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</si>
  <si>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</si>
  <si>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</si>
  <si>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</si>
  <si>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</si>
  <si>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</si>
  <si>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</si>
  <si>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</si>
  <si>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</si>
  <si>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</si>
  <si>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</si>
  <si>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</si>
  <si>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</si>
  <si>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</si>
  <si>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</si>
  <si>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</si>
  <si>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</si>
  <si>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</si>
  <si>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</si>
  <si>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</si>
  <si>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</si>
  <si>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</si>
  <si>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</si>
  <si>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</si>
  <si>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</si>
  <si>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</si>
  <si>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</si>
  <si>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</si>
  <si>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</si>
  <si>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</si>
  <si>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</si>
  <si>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</si>
  <si>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</si>
  <si>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</si>
  <si>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</si>
  <si>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</si>
  <si>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</si>
  <si>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</si>
  <si>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</si>
  <si>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</si>
  <si>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</si>
  <si>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</si>
  <si>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</si>
  <si>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</si>
  <si>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</si>
  <si>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</si>
  <si>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</si>
  <si>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</si>
  <si>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</si>
  <si>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</si>
  <si>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</si>
  <si>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</si>
  <si>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</si>
  <si>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</si>
  <si>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</si>
  <si>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</si>
  <si>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</si>
  <si>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</si>
  <si>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</si>
  <si>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</si>
  <si>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</si>
  <si>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</si>
  <si>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</si>
  <si>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</si>
  <si>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</si>
  <si>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</si>
  <si>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</si>
  <si>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</si>
  <si>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</si>
  <si>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</si>
  <si>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</si>
  <si>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</si>
  <si>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</si>
  <si>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</si>
  <si>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</si>
  <si>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</si>
  <si>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</si>
  <si>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</si>
  <si>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</si>
  <si>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</si>
  <si>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</si>
  <si>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</si>
  <si>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</si>
  <si>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</si>
  <si>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</si>
  <si>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</si>
  <si>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</si>
  <si>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</si>
  <si>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</si>
  <si>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</si>
  <si>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</si>
  <si>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</si>
  <si>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</si>
  <si>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</si>
  <si>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</si>
  <si>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</si>
  <si>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</si>
  <si>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</si>
  <si>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</si>
  <si>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</si>
  <si>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</si>
  <si>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</si>
  <si>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</si>
  <si>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</si>
  <si>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</si>
  <si>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</si>
  <si>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</si>
  <si>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</si>
  <si>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</si>
  <si>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</si>
  <si>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</si>
  <si>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</si>
  <si>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</si>
  <si>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</si>
  <si>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</si>
  <si>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</si>
  <si>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</si>
  <si>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</si>
  <si>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</si>
  <si>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</si>
  <si>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</si>
  <si>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</si>
  <si>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</si>
  <si>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</si>
  <si>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</si>
  <si>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</si>
  <si>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</si>
  <si>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</si>
  <si>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</si>
  <si>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</si>
  <si>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</si>
  <si>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</si>
  <si>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</si>
  <si>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</si>
  <si>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</si>
  <si>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</si>
  <si>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</si>
  <si>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</si>
  <si>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</si>
  <si>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</si>
  <si>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</si>
  <si>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</si>
  <si>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</si>
  <si>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</si>
  <si>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</si>
  <si>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</si>
  <si>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</si>
  <si>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</si>
  <si>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</si>
  <si>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</si>
  <si>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</si>
  <si>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</si>
  <si>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</si>
  <si>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</si>
  <si>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</si>
  <si>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</si>
  <si>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</si>
  <si>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</si>
  <si>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</si>
  <si>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</si>
  <si>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</si>
  <si>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</si>
  <si>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</si>
  <si>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</si>
  <si>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</si>
  <si>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</si>
  <si>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</si>
  <si>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</si>
  <si>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</si>
  <si>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</si>
  <si>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</si>
  <si>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</si>
  <si>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</si>
  <si>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</si>
  <si>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</si>
  <si>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</si>
  <si>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</si>
  <si>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</si>
  <si>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</si>
  <si>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</si>
  <si>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</si>
  <si>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</si>
  <si>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</si>
  <si>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</si>
  <si>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</si>
  <si>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</si>
  <si>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</si>
  <si>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</si>
  <si>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</si>
  <si>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</si>
  <si>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</si>
  <si>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</si>
  <si>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</si>
  <si>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</si>
  <si>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</si>
  <si>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</si>
  <si>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</si>
  <si>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</si>
  <si>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</si>
  <si>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</si>
  <si>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</si>
  <si>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</si>
  <si>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</si>
  <si>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</si>
  <si>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</si>
  <si>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</si>
  <si>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</si>
  <si>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</si>
  <si>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</si>
  <si>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</si>
  <si>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</si>
  <si>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</si>
  <si>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</si>
  <si>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</si>
  <si>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</si>
  <si>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</si>
  <si>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</si>
  <si>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</si>
  <si>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</si>
  <si>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</si>
  <si>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</si>
  <si>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</si>
  <si>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</si>
  <si>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</si>
  <si>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</si>
  <si>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</si>
  <si>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</si>
  <si>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</si>
  <si>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</si>
  <si>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</si>
  <si>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</si>
  <si>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</si>
  <si>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</si>
  <si>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</si>
  <si>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</si>
  <si>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</si>
  <si>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</si>
  <si>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</si>
  <si>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</si>
  <si>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</si>
  <si>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</si>
  <si>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</si>
  <si>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</si>
  <si>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</si>
  <si>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</si>
  <si>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</si>
  <si>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</si>
  <si>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</si>
  <si>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</si>
  <si>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</si>
  <si>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</si>
  <si>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</si>
  <si>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</si>
  <si>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</si>
  <si>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</si>
  <si>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</si>
  <si>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</si>
  <si>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</si>
  <si>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</si>
  <si>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</si>
  <si>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</si>
  <si>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</si>
  <si>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</si>
  <si>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</si>
  <si>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</si>
  <si>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</si>
  <si>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</si>
  <si>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</si>
  <si>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</si>
  <si>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</si>
  <si>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</si>
  <si>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</si>
  <si>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</si>
  <si>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</si>
  <si>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</si>
  <si>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</si>
  <si>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</si>
  <si>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</si>
  <si>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</si>
  <si>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</si>
  <si>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</si>
  <si>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</si>
  <si>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</si>
  <si>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</si>
  <si>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</si>
  <si>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</si>
  <si>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</si>
  <si>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</si>
  <si>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</si>
  <si>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</si>
  <si>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</si>
  <si>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</si>
  <si>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</si>
  <si>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</si>
  <si>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</si>
  <si>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</si>
  <si>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</si>
  <si>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</si>
  <si>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</si>
  <si>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</si>
  <si>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</si>
  <si>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</si>
  <si>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</si>
  <si>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</si>
  <si>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</si>
  <si>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</si>
  <si>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</si>
  <si>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</si>
  <si>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</si>
  <si>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</si>
  <si>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</si>
  <si>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</si>
  <si>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</si>
  <si>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</si>
  <si>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</si>
  <si>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</si>
  <si>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</si>
  <si>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</si>
  <si>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</si>
  <si>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</si>
  <si>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</si>
  <si>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</si>
  <si>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</si>
  <si>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</si>
  <si>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</si>
  <si>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</si>
  <si>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</si>
  <si>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</si>
  <si>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</si>
  <si>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</si>
  <si>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</si>
  <si>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</si>
  <si>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</si>
  <si>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</si>
  <si>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</si>
  <si>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</si>
  <si>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</si>
  <si>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</si>
  <si>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</si>
  <si>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</si>
  <si>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</si>
  <si>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</si>
  <si>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</si>
  <si>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</si>
  <si>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</si>
  <si>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</si>
  <si>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</si>
  <si>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</si>
  <si>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</si>
  <si>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</si>
  <si>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</si>
  <si>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</si>
  <si>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</si>
  <si>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</si>
  <si>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</si>
  <si>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</si>
  <si>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</si>
  <si>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</si>
  <si>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</si>
  <si>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</si>
  <si>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</si>
  <si>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</si>
  <si>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</si>
  <si>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</si>
  <si>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</si>
  <si>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</si>
  <si>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</si>
  <si>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</si>
  <si>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</si>
  <si>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</si>
  <si>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</si>
  <si>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</si>
  <si>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</si>
  <si>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</si>
  <si>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</si>
  <si>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</si>
  <si>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</si>
  <si>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</si>
  <si>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</si>
  <si>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</si>
  <si>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</si>
  <si>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</si>
  <si>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</si>
  <si>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</si>
  <si>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</si>
  <si>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</si>
  <si>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</si>
  <si>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</si>
  <si>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</si>
  <si>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</si>
  <si>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</si>
  <si>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</si>
  <si>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</si>
  <si>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</si>
  <si>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</si>
  <si>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</si>
  <si>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</si>
  <si>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</si>
  <si>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</si>
  <si>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</si>
  <si>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</si>
  <si>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</si>
  <si>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</si>
  <si>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</si>
  <si>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</si>
  <si>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</si>
  <si>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</si>
  <si>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</si>
  <si>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</si>
  <si>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</si>
  <si>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</si>
  <si>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</si>
  <si>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</si>
  <si>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</si>
  <si>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</si>
  <si>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</si>
  <si>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</si>
  <si>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</si>
  <si>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</si>
  <si>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</si>
  <si>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</si>
  <si>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</si>
  <si>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</si>
  <si>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</si>
  <si>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</si>
  <si>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</si>
  <si>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</si>
  <si>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</si>
  <si>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</si>
  <si>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</si>
  <si>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</si>
  <si>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</si>
  <si>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</si>
  <si>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</si>
  <si>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</si>
  <si>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</si>
  <si>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</si>
  <si>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</si>
  <si>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</si>
  <si>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</si>
  <si>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</si>
  <si>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</si>
  <si>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</si>
  <si>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</si>
  <si>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</si>
  <si>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</si>
  <si>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</si>
  <si>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</si>
  <si>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</si>
  <si>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</si>
  <si>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</si>
  <si>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</si>
  <si>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</si>
  <si>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</si>
  <si>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</si>
  <si>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</si>
  <si>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</si>
  <si>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</si>
  <si>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</si>
  <si>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</si>
  <si>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</si>
  <si>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</si>
  <si>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</si>
  <si>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</si>
  <si>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</si>
  <si>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</si>
  <si>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</si>
  <si>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</si>
  <si>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</si>
  <si>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</si>
  <si>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</si>
  <si>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</si>
  <si>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</si>
  <si>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</si>
  <si>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</si>
  <si>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</si>
  <si>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</si>
  <si>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</si>
  <si>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</si>
  <si>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</si>
  <si>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</si>
  <si>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</si>
  <si>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</si>
  <si>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</si>
  <si>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</si>
  <si>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</si>
  <si>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</si>
  <si>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</si>
  <si>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</si>
  <si>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</si>
  <si>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</si>
  <si>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</si>
  <si>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</si>
  <si>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</si>
  <si>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</si>
  <si>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</si>
  <si>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</si>
  <si>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</si>
  <si>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</si>
  <si>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</si>
  <si>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</si>
  <si>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</si>
  <si>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</si>
  <si>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</si>
  <si>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</si>
  <si>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</si>
  <si>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</si>
  <si>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</si>
  <si>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</si>
  <si>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</si>
  <si>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</si>
  <si>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</si>
  <si>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</si>
  <si>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</si>
  <si>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</si>
  <si>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</si>
  <si>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</si>
  <si>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</si>
  <si>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</si>
  <si>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</si>
  <si>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</si>
  <si>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</si>
  <si>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</si>
  <si>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</si>
  <si>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</si>
  <si>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</si>
  <si>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</si>
  <si>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</si>
  <si>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</si>
  <si>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</si>
  <si>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</si>
  <si>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</si>
  <si>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</si>
  <si>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</si>
  <si>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</si>
  <si>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</si>
  <si>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</si>
  <si>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</si>
  <si>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</si>
  <si>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</si>
  <si>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</si>
  <si>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</si>
  <si>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</si>
  <si>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</si>
  <si>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</si>
  <si>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</si>
  <si>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</si>
  <si>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</si>
  <si>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</si>
  <si>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</si>
  <si>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</si>
  <si>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</si>
  <si>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</si>
  <si>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</si>
  <si>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</si>
  <si>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</si>
  <si>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</si>
  <si>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</si>
  <si>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</si>
  <si>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</si>
  <si>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</si>
  <si>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</si>
  <si>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</si>
  <si>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</si>
  <si>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</si>
  <si>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</si>
  <si>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</si>
  <si>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</si>
  <si>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</si>
  <si>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</si>
  <si>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</si>
  <si>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</si>
  <si>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</si>
  <si>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</si>
  <si>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</si>
  <si>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</si>
  <si>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</si>
  <si>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</si>
  <si>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</si>
  <si>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</si>
  <si>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</si>
  <si>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</si>
  <si>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</si>
  <si>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</si>
  <si>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</si>
  <si>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</si>
  <si>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</si>
  <si>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</si>
  <si>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</si>
  <si>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</si>
  <si>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</si>
  <si>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</si>
  <si>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</si>
  <si>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</si>
  <si>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</si>
  <si>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</si>
  <si>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</si>
  <si>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</si>
  <si>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</si>
  <si>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</si>
  <si>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</si>
  <si>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</si>
  <si>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</si>
  <si>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</si>
  <si>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</si>
  <si>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</si>
  <si>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</si>
  <si>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</si>
  <si>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</si>
  <si>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</si>
  <si>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</si>
  <si>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</si>
  <si>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</si>
  <si>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</si>
  <si>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</si>
  <si>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</si>
  <si>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</si>
  <si>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</si>
  <si>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</si>
  <si>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</si>
  <si>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</si>
  <si>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</si>
  <si>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</si>
  <si>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</si>
  <si>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</si>
  <si>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</si>
  <si>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</si>
  <si>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</si>
  <si>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</si>
  <si>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</si>
  <si>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</si>
  <si>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</si>
  <si>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</si>
  <si>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</si>
  <si>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</si>
  <si>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</si>
  <si>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</si>
  <si>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</si>
  <si>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</si>
  <si>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</si>
  <si>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</si>
  <si>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</si>
  <si>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</si>
  <si>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</si>
  <si>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</si>
  <si>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</si>
  <si>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</si>
  <si>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</si>
  <si>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</si>
  <si>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</si>
  <si>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</si>
  <si>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</si>
  <si>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</si>
  <si>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</si>
  <si>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</si>
  <si>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</si>
  <si>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</si>
  <si>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</si>
  <si>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</si>
  <si>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</si>
  <si>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</si>
  <si>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</si>
  <si>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</si>
  <si>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</si>
  <si>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</si>
  <si>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</si>
  <si>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</si>
  <si>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</si>
  <si>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</si>
  <si>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</si>
  <si>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</si>
  <si>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</si>
  <si>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</si>
  <si>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</si>
  <si>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</si>
  <si>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</si>
  <si>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</si>
  <si>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</si>
  <si>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</si>
  <si>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</si>
  <si>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</si>
  <si>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</si>
  <si>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</si>
  <si>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</si>
  <si>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</si>
  <si>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</si>
  <si>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</si>
  <si>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</si>
  <si>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</si>
  <si>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</si>
  <si>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</si>
  <si>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</si>
  <si>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</si>
  <si>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</si>
  <si>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</si>
  <si>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</si>
  <si>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</si>
  <si>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</si>
  <si>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</si>
  <si>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</si>
  <si>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</si>
  <si>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</si>
  <si>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</si>
  <si>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</si>
  <si>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</si>
  <si>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</si>
  <si>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</si>
  <si>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</si>
  <si>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</si>
  <si>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</si>
  <si>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</si>
  <si>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</si>
  <si>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</si>
  <si>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</si>
  <si>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</si>
  <si>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</si>
  <si>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</si>
  <si>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</si>
  <si>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</si>
  <si>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</si>
  <si>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</si>
  <si>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</si>
  <si>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</si>
  <si>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</si>
  <si>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</si>
  <si>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</si>
  <si>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</si>
  <si>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</si>
  <si>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</si>
  <si>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</si>
  <si>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</si>
  <si>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</si>
  <si>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</si>
  <si>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</si>
  <si>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</si>
  <si>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</si>
  <si>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</si>
  <si>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</si>
  <si>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</si>
  <si>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</si>
  <si>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</si>
  <si>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</si>
  <si>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</si>
  <si>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</si>
  <si>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</si>
  <si>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</si>
  <si>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</si>
  <si>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</si>
  <si>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</si>
  <si>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</si>
  <si>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</si>
  <si>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</si>
  <si>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</si>
  <si>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</si>
  <si>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</si>
  <si>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</si>
  <si>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</si>
  <si>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</si>
  <si>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</si>
  <si>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</si>
  <si>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</si>
  <si>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</si>
  <si>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</si>
  <si>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</si>
  <si>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</si>
  <si>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</si>
  <si>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</si>
  <si>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</si>
  <si>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</si>
  <si>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</si>
  <si>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</si>
  <si>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</si>
  <si>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</si>
  <si>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</si>
  <si>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</si>
  <si>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</si>
  <si>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</si>
  <si>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</si>
  <si>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</si>
  <si>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</si>
  <si>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</si>
  <si>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</si>
  <si>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</si>
  <si>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</si>
  <si>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</si>
  <si>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</si>
  <si>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</si>
  <si>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</si>
  <si>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</si>
  <si>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</si>
  <si>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</si>
  <si>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</si>
  <si>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</si>
  <si>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</si>
  <si>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</si>
  <si>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</si>
  <si>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</si>
  <si>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</si>
  <si>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</si>
  <si>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</si>
  <si>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</si>
  <si>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</si>
  <si>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</si>
  <si>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</si>
  <si>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</si>
  <si>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</si>
  <si>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</si>
  <si>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</si>
  <si>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</si>
  <si>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</si>
  <si>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</si>
  <si>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</si>
  <si>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</si>
  <si>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</si>
  <si>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</si>
  <si>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</si>
  <si>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</si>
  <si>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</si>
  <si>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</si>
  <si>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</si>
  <si>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</si>
  <si>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</si>
  <si>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</si>
  <si>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</si>
  <si>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</si>
  <si>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</si>
  <si>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</si>
  <si>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</si>
  <si>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</si>
  <si>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</si>
  <si>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</si>
  <si>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</si>
  <si>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</si>
  <si>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</si>
  <si>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</si>
  <si>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</si>
  <si>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</si>
  <si>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</si>
  <si>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</si>
  <si>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</si>
  <si>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</si>
  <si>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</si>
  <si>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</si>
  <si>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</si>
  <si>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</si>
  <si>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</si>
  <si>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</si>
  <si>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</si>
  <si>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</si>
  <si>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</si>
  <si>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</si>
  <si>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</si>
  <si>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</si>
  <si>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</si>
  <si>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</si>
  <si>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</si>
  <si>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</si>
  <si>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</si>
  <si>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</si>
  <si>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</si>
  <si>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</si>
  <si>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</si>
  <si>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</si>
  <si>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</si>
  <si>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</si>
  <si>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</si>
  <si>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</si>
  <si>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</si>
  <si>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</si>
  <si>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</si>
  <si>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</si>
  <si>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</si>
  <si>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</si>
  <si>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</si>
  <si>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</si>
  <si>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</si>
  <si>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</si>
  <si>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</si>
  <si>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</si>
  <si>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</si>
  <si>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</si>
  <si>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</si>
  <si>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</si>
  <si>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</si>
  <si>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</si>
  <si>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</si>
  <si>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</si>
  <si>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</si>
  <si>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</si>
  <si>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</si>
  <si>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</si>
  <si>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</si>
  <si>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</si>
  <si>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</si>
  <si>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</si>
  <si>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</si>
  <si>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</si>
  <si>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</si>
  <si>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</si>
  <si>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</si>
  <si>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</si>
  <si>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</si>
  <si>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</si>
  <si>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</si>
  <si>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</si>
  <si>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</si>
  <si>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</si>
  <si>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</si>
  <si>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</si>
  <si>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</si>
  <si>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</si>
  <si>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</si>
  <si>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</si>
  <si>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</si>
  <si>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</si>
  <si>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</si>
  <si>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</si>
  <si>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</si>
  <si>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</si>
  <si>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</si>
  <si>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</si>
  <si>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</si>
  <si>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</si>
  <si>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</si>
  <si>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</si>
  <si>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</si>
  <si>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</si>
  <si>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</si>
  <si>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</si>
  <si>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</si>
  <si>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</si>
  <si>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</si>
  <si>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</si>
  <si>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</si>
  <si>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</si>
  <si>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</si>
  <si>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</si>
  <si>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</si>
  <si>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</si>
  <si>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</si>
  <si>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</si>
  <si>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</si>
  <si>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</si>
  <si>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</si>
  <si>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</si>
  <si>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</si>
  <si>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</si>
  <si>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</si>
  <si>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</si>
  <si>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</si>
  <si>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</si>
  <si>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</si>
  <si>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</si>
  <si>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</si>
  <si>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</si>
  <si>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</si>
  <si>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</si>
  <si>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</si>
  <si>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</si>
  <si>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</si>
  <si>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</si>
  <si>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</si>
  <si>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</si>
  <si>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</si>
  <si>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</si>
  <si>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</si>
  <si>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</si>
  <si>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</si>
  <si>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</si>
  <si>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</si>
  <si>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</si>
  <si>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</si>
  <si>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</si>
  <si>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</si>
  <si>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</si>
  <si>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</si>
  <si>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</si>
  <si>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</si>
  <si>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</si>
  <si>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</si>
  <si>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</si>
  <si>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</si>
  <si>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</si>
  <si>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</si>
  <si>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</si>
  <si>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</si>
  <si>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</si>
  <si>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</si>
  <si>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</si>
  <si>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</si>
  <si>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</si>
  <si>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</si>
  <si>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</si>
  <si>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</si>
  <si>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</si>
  <si>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</si>
  <si>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</si>
  <si>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</si>
  <si>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</si>
  <si>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</si>
  <si>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</si>
  <si>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</si>
  <si>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</si>
  <si>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</si>
  <si>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</si>
  <si>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</si>
  <si>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</si>
  <si>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</si>
  <si>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</si>
  <si>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</si>
  <si>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</si>
  <si>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</si>
  <si>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</si>
  <si>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</si>
  <si>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</si>
  <si>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</si>
  <si>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</si>
  <si>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</si>
  <si>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</si>
  <si>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</si>
  <si>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</si>
  <si>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</si>
  <si>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</si>
  <si>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</si>
  <si>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</si>
  <si>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</si>
  <si>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</si>
  <si>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</si>
  <si>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</si>
  <si>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</si>
  <si>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</si>
  <si>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</si>
  <si>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</si>
  <si>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</si>
  <si>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</si>
  <si>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</si>
  <si>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</si>
  <si>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</si>
  <si>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</si>
  <si>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</si>
  <si>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</si>
  <si>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</si>
  <si>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</si>
  <si>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</si>
  <si>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</si>
  <si>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</si>
  <si>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</si>
  <si>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</si>
  <si>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</si>
  <si>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</si>
  <si>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</si>
  <si>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</si>
  <si>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</si>
  <si>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</si>
  <si>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</si>
  <si>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</si>
  <si>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</si>
  <si>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</si>
  <si>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</si>
  <si>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</si>
  <si>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</si>
  <si>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</si>
  <si>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</si>
  <si>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</si>
  <si>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</si>
  <si>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</si>
  <si>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</si>
  <si>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</si>
  <si>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</si>
  <si>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</si>
  <si>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</si>
  <si>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</si>
  <si>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</si>
  <si>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</si>
  <si>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</si>
  <si>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</si>
  <si>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</si>
  <si>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</si>
  <si>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</si>
  <si>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</si>
  <si>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</si>
  <si>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</si>
  <si>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</si>
  <si>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</si>
  <si>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</si>
  <si>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</si>
  <si>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</si>
  <si>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</si>
  <si>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</si>
  <si>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</si>
  <si>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</si>
  <si>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</si>
  <si>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</si>
  <si>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</si>
  <si>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</si>
  <si>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</si>
  <si>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</si>
  <si>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</si>
  <si>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</si>
  <si>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</si>
  <si>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</si>
  <si>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</si>
  <si>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</si>
  <si>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</si>
  <si>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</si>
  <si>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</si>
  <si>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</si>
  <si>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</si>
  <si>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</si>
  <si>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</si>
  <si>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</si>
  <si>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</si>
  <si>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</si>
  <si>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</si>
  <si>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</si>
  <si>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</si>
  <si>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</si>
  <si>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</si>
  <si>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</si>
  <si>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</si>
  <si>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</si>
  <si>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</si>
  <si>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</si>
  <si>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</si>
  <si>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</si>
  <si>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</si>
  <si>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</si>
  <si>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</si>
  <si>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</si>
  <si>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</si>
  <si>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</si>
  <si>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</si>
  <si>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</si>
  <si>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</si>
  <si>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</si>
  <si>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</si>
  <si>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</si>
  <si>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</si>
  <si>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</si>
  <si>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</si>
  <si>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</si>
  <si>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</si>
  <si>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</si>
  <si>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</si>
  <si>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</si>
  <si>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</si>
  <si>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</si>
  <si>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</si>
  <si>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</si>
  <si>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</si>
  <si>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</si>
  <si>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</si>
  <si>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</si>
  <si>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</si>
  <si>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</si>
  <si>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</si>
  <si>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</si>
  <si>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</si>
  <si>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</si>
  <si>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</si>
  <si>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</si>
  <si>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</si>
  <si>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</si>
  <si>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</si>
  <si>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</si>
  <si>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</si>
  <si>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</si>
  <si>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</si>
  <si>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</si>
  <si>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</si>
  <si>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</si>
  <si>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</si>
  <si>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</si>
  <si>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</si>
  <si>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</si>
  <si>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</si>
  <si>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</si>
  <si>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</si>
  <si>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</si>
  <si>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</si>
  <si>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</si>
  <si>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</si>
  <si>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</si>
  <si>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</si>
  <si>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</si>
  <si>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</si>
  <si>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</si>
  <si>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</si>
  <si>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</si>
  <si>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</si>
  <si>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</si>
  <si>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</si>
  <si>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</si>
  <si>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</si>
  <si>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</si>
  <si>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</si>
  <si>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</si>
  <si>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</si>
  <si>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</si>
  <si>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</si>
  <si>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</si>
  <si>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</si>
  <si>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</si>
  <si>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</si>
  <si>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</si>
  <si>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</si>
  <si>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</si>
  <si>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</si>
  <si>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</si>
  <si>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</si>
  <si>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</si>
  <si>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</si>
  <si>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</si>
  <si>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</si>
  <si>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</si>
  <si>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</si>
  <si>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</si>
  <si>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</si>
  <si>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</si>
  <si>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</si>
  <si>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</si>
  <si>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</si>
  <si>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</si>
  <si>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</si>
  <si>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</si>
  <si>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</si>
  <si>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</si>
  <si>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</si>
  <si>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</si>
  <si>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</si>
  <si>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</si>
  <si>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</si>
  <si>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</si>
  <si>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</si>
  <si>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</si>
  <si>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</si>
  <si>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</si>
  <si>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</si>
  <si>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</si>
  <si>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</si>
  <si>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</si>
  <si>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</si>
  <si>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</si>
  <si>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</si>
  <si>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</si>
  <si>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</si>
  <si>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</si>
  <si>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</si>
  <si>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</si>
  <si>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</si>
  <si>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</si>
  <si>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</si>
  <si>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</si>
  <si>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</si>
  <si>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</si>
  <si>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</si>
  <si>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</si>
  <si>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</si>
  <si>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</si>
  <si>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</si>
  <si>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</si>
  <si>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</si>
  <si>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</si>
  <si>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</si>
  <si>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</si>
  <si>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</si>
  <si>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</si>
  <si>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</si>
  <si>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</si>
  <si>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</si>
  <si>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</si>
  <si>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</si>
  <si>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</si>
  <si>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</si>
  <si>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</si>
  <si>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</si>
  <si>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</si>
  <si>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</si>
  <si>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</si>
  <si>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</si>
  <si>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</si>
  <si>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</si>
  <si>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</si>
  <si>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</si>
  <si>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</si>
  <si>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</si>
  <si>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</si>
  <si>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</si>
  <si>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</si>
  <si>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</si>
  <si>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</si>
  <si>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</si>
  <si>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</si>
  <si>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</si>
  <si>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</si>
  <si>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</si>
  <si>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</si>
  <si>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</si>
  <si>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</si>
  <si>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</si>
  <si>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</si>
  <si>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</si>
  <si>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</si>
  <si>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</si>
  <si>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</si>
  <si>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</si>
  <si>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</si>
  <si>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</si>
  <si>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</si>
  <si>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</si>
  <si>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</si>
  <si>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</si>
  <si>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</si>
  <si>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</si>
  <si>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</si>
  <si>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</si>
  <si>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</si>
  <si>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</si>
  <si>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</si>
  <si>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</si>
  <si>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</si>
  <si>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</si>
  <si>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</si>
  <si>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</si>
  <si>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</si>
  <si>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</si>
  <si>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</si>
  <si>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</si>
  <si>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</si>
  <si>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</si>
  <si>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</si>
  <si>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</si>
  <si>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</si>
  <si>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</si>
  <si>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</si>
  <si>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</si>
  <si>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</si>
  <si>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</si>
  <si>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</si>
  <si>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</si>
  <si>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</si>
  <si>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</si>
  <si>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</si>
  <si>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</si>
  <si>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</si>
  <si>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</si>
  <si>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</si>
  <si>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</si>
  <si>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</si>
  <si>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</si>
  <si>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</si>
  <si>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</si>
  <si>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</si>
  <si>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</si>
  <si>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</si>
  <si>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</si>
  <si>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</si>
  <si>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</si>
  <si>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</si>
  <si>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</si>
  <si>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</si>
  <si>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</si>
  <si>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</si>
  <si>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</si>
  <si>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</si>
  <si>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</si>
  <si>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</si>
  <si>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</si>
  <si>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</si>
  <si>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</si>
  <si>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</si>
  <si>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</si>
  <si>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</si>
  <si>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</si>
  <si>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</si>
  <si>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</si>
  <si>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</si>
  <si>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</si>
  <si>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</si>
  <si>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</si>
  <si>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</si>
  <si>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</si>
  <si>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</si>
  <si>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</si>
  <si>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</si>
  <si>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</si>
  <si>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</si>
  <si>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</si>
  <si>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</si>
  <si>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</si>
  <si>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</si>
  <si>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</si>
  <si>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</si>
  <si>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</si>
  <si>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</si>
  <si>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</si>
  <si>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</si>
  <si>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</si>
  <si>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</si>
  <si>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</si>
  <si>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</si>
  <si>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</si>
  <si>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</si>
  <si>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</si>
  <si>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</si>
  <si>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</si>
  <si>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</si>
  <si>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</si>
  <si>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</si>
  <si>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</si>
  <si>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</si>
  <si>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</si>
  <si>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</si>
  <si>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</si>
  <si>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</si>
  <si>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</si>
  <si>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</si>
  <si>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</si>
  <si>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</si>
  <si>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</si>
  <si>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</si>
  <si>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</si>
  <si>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</si>
  <si>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</si>
  <si>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</si>
  <si>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</si>
  <si>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</si>
  <si>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</si>
  <si>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</si>
  <si>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</si>
  <si>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</si>
  <si>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</si>
  <si>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</si>
  <si>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</si>
  <si>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</si>
  <si>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</si>
  <si>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</si>
  <si>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</si>
  <si>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</si>
  <si>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</si>
  <si>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</si>
  <si>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</si>
  <si>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</si>
  <si>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</si>
  <si>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</si>
  <si>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</si>
  <si>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</si>
  <si>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</si>
  <si>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</si>
  <si>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</si>
  <si>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</si>
  <si>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</si>
  <si>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</si>
  <si>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</si>
  <si>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</si>
  <si>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</si>
  <si>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</si>
  <si>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</si>
  <si>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</si>
  <si>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</si>
  <si>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</si>
  <si>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</si>
  <si>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</si>
  <si>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</si>
  <si>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</si>
  <si>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</si>
  <si>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</si>
  <si>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</si>
  <si>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</si>
  <si>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</si>
  <si>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</si>
  <si>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</si>
  <si>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</si>
  <si>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</si>
  <si>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</si>
  <si>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</si>
  <si>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</si>
  <si>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</si>
  <si>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</si>
  <si>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</si>
  <si>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</si>
  <si>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</si>
  <si>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</si>
  <si>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</si>
  <si>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</si>
  <si>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</si>
  <si>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</si>
  <si>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</si>
  <si>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</si>
  <si>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</si>
  <si>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</si>
  <si>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</si>
  <si>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</si>
  <si>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</si>
  <si>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</si>
  <si>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</si>
  <si>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</si>
  <si>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</si>
  <si>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</si>
  <si>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</si>
  <si>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</si>
  <si>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</si>
  <si>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</si>
  <si>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</si>
  <si>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</si>
  <si>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</si>
  <si>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</si>
  <si>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</si>
  <si>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</si>
  <si>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</si>
  <si>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</si>
  <si>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</si>
  <si>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</si>
  <si>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</si>
  <si>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</si>
  <si>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</si>
  <si>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</si>
  <si>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</si>
  <si>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</si>
  <si>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</si>
  <si>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</si>
  <si>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</si>
  <si>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</si>
  <si>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</si>
  <si>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</si>
  <si>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</si>
  <si>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</si>
  <si>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</si>
  <si>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</si>
  <si>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</si>
  <si>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</si>
  <si>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</si>
  <si>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</si>
  <si>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</si>
  <si>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</si>
  <si>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</si>
  <si>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</si>
  <si>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</si>
  <si>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</si>
  <si>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</si>
  <si>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</si>
  <si>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</si>
  <si>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</si>
  <si>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</si>
  <si>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</si>
  <si>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</si>
  <si>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</si>
  <si>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</si>
  <si>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</si>
  <si>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</si>
  <si>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</si>
  <si>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</si>
  <si>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</si>
  <si>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</si>
  <si>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</si>
  <si>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</si>
  <si>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</si>
  <si>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</si>
  <si>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</si>
  <si>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</si>
  <si>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</si>
  <si>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</si>
  <si>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</si>
  <si>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</si>
  <si>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</si>
  <si>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</si>
  <si>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</si>
  <si>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</si>
  <si>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</si>
  <si>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</si>
  <si>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</si>
  <si>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</si>
  <si>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</si>
  <si>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</si>
  <si>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</si>
  <si>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</si>
  <si>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</si>
  <si>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</si>
  <si>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</si>
  <si>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</si>
  <si>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</si>
  <si>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</si>
  <si>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</si>
  <si>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</si>
  <si>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</si>
  <si>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</si>
  <si>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</si>
  <si>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</si>
  <si>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</si>
  <si>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</si>
  <si>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</si>
  <si>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</si>
  <si>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</si>
  <si>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</si>
  <si>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</si>
  <si>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</si>
  <si>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</si>
  <si>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</si>
  <si>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</si>
  <si>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</si>
  <si>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</si>
  <si>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</si>
  <si>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</si>
  <si>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</si>
  <si>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</si>
  <si>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</si>
  <si>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</si>
  <si>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</si>
  <si>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</si>
  <si>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</si>
  <si>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</si>
  <si>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</si>
  <si>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</si>
  <si>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</si>
  <si>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</si>
  <si>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</si>
  <si>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</si>
  <si>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</si>
  <si>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</si>
  <si>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</si>
  <si>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</si>
  <si>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</si>
  <si>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</si>
  <si>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</si>
  <si>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</si>
  <si>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</si>
  <si>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</si>
  <si>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</si>
  <si>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</si>
  <si>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</si>
  <si>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</si>
  <si>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</si>
  <si>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</si>
  <si>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</si>
  <si>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</si>
  <si>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</si>
  <si>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</si>
  <si>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</si>
  <si>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</si>
  <si>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</si>
  <si>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</si>
  <si>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</si>
  <si>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</si>
  <si>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</si>
  <si>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</si>
  <si>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</si>
  <si>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</si>
  <si>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</si>
  <si>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</si>
  <si>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</si>
  <si>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</si>
  <si>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</si>
  <si>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</si>
  <si>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</si>
  <si>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</si>
  <si>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</si>
  <si>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</si>
  <si>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</si>
  <si>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</si>
  <si>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</si>
  <si>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</si>
  <si>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</si>
  <si>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</si>
  <si>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</si>
  <si>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</si>
  <si>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</si>
  <si>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</si>
  <si>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</si>
  <si>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</si>
  <si>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</si>
  <si>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</si>
  <si>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</si>
  <si>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</si>
  <si>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</si>
  <si>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</si>
  <si>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</si>
  <si>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</si>
  <si>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</si>
  <si>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</si>
  <si>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</si>
  <si>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</si>
  <si>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</si>
  <si>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</si>
  <si>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</si>
  <si>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</si>
  <si>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</si>
  <si>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</si>
  <si>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</si>
  <si>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</si>
  <si>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</si>
  <si>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</si>
  <si>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</si>
  <si>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</si>
  <si>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</si>
  <si>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</si>
  <si>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</si>
  <si>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</si>
  <si>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</si>
  <si>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</si>
  <si>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</si>
  <si>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</si>
  <si>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</si>
  <si>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</si>
  <si>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</si>
  <si>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</si>
  <si>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</si>
  <si>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</si>
  <si>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</si>
  <si>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</si>
  <si>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</si>
  <si>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</si>
  <si>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</si>
  <si>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</si>
  <si>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</si>
  <si>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</si>
  <si>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</si>
  <si>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</si>
  <si>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</si>
  <si>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</si>
  <si>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</si>
  <si>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</si>
  <si>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</si>
  <si>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</si>
  <si>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</si>
  <si>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</si>
  <si>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</si>
  <si>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</si>
  <si>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</si>
  <si>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</si>
  <si>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</si>
  <si>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</si>
  <si>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</si>
  <si>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</si>
  <si>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</si>
  <si>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</si>
  <si>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</si>
  <si>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</si>
  <si>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</si>
  <si>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</si>
  <si>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</si>
  <si>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</si>
  <si>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</si>
  <si>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</si>
  <si>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</si>
  <si>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</si>
  <si>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</si>
  <si>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</si>
  <si>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</si>
  <si>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</si>
  <si>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</si>
  <si>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</si>
  <si>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</si>
  <si>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</si>
  <si>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</si>
  <si>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</si>
  <si>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</si>
  <si>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</si>
  <si>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</si>
  <si>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</si>
  <si>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</si>
  <si>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</si>
  <si>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</si>
  <si>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</si>
  <si>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</si>
  <si>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</si>
  <si>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</si>
  <si>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</si>
  <si>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</si>
  <si>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</si>
  <si>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</si>
  <si>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</si>
  <si>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</si>
  <si>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</si>
  <si>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</si>
  <si>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</si>
  <si>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</si>
  <si>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</si>
  <si>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</si>
  <si>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</si>
  <si>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</si>
  <si>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</si>
  <si>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</si>
  <si>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</si>
  <si>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</si>
  <si>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</si>
  <si>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</si>
  <si>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</si>
  <si>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</si>
  <si>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</si>
  <si>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</si>
  <si>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</si>
  <si>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</si>
  <si>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</si>
  <si>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</si>
  <si>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</si>
  <si>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</si>
  <si>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</si>
  <si>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</si>
  <si>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</si>
  <si>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</si>
  <si>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</si>
  <si>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</si>
  <si>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</si>
  <si>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</si>
  <si>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</si>
  <si>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</si>
  <si>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</si>
  <si>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</si>
  <si>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</si>
  <si>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</si>
  <si>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</si>
  <si>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</si>
  <si>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</si>
  <si>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</si>
  <si>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</si>
  <si>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</si>
  <si>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</si>
  <si>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</si>
  <si>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</si>
  <si>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</si>
  <si>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</si>
  <si>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</si>
  <si>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</si>
  <si>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</si>
  <si>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</si>
  <si>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</si>
  <si>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</si>
  <si>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</si>
  <si>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</si>
  <si>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</si>
  <si>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</si>
  <si>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</si>
  <si>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</si>
  <si>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</si>
  <si>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</si>
  <si>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</si>
  <si>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</si>
  <si>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</si>
  <si>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</si>
  <si>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</si>
  <si>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</si>
  <si>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</si>
  <si>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</si>
  <si>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</si>
  <si>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</si>
  <si>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</si>
  <si>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</si>
  <si>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</si>
  <si>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</si>
  <si>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</si>
  <si>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</si>
  <si>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</si>
  <si>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</si>
  <si>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</si>
  <si>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</si>
  <si>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</si>
  <si>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</si>
  <si>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</si>
  <si>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</si>
  <si>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</si>
  <si>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</si>
  <si>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</si>
  <si>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</si>
  <si>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</si>
  <si>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</si>
  <si>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</si>
  <si>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</si>
  <si>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</si>
  <si>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</si>
  <si>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</si>
  <si>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</si>
  <si>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</si>
  <si>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</si>
  <si>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</si>
  <si>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</si>
  <si>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</si>
  <si>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</si>
  <si>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</si>
  <si>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</si>
  <si>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</si>
  <si>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</si>
  <si>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</si>
  <si>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</si>
  <si>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</si>
  <si>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</si>
  <si>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</si>
  <si>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</si>
  <si>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</si>
  <si>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</si>
  <si>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</si>
  <si>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</si>
  <si>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</si>
  <si>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</si>
  <si>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</si>
  <si>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</si>
  <si>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</si>
  <si>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</si>
  <si>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</si>
  <si>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</si>
  <si>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</si>
  <si>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</si>
  <si>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</si>
  <si>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</si>
  <si>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</si>
  <si>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</si>
  <si>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</si>
  <si>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</si>
  <si>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</si>
  <si>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</si>
  <si>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</si>
  <si>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</si>
  <si>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</si>
  <si>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</si>
  <si>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</si>
  <si>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</si>
  <si>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</si>
  <si>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</si>
  <si>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</si>
  <si>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</si>
  <si>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</si>
  <si>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</si>
  <si>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</si>
  <si>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</si>
  <si>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</si>
  <si>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</si>
  <si>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</si>
  <si>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</si>
  <si>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</si>
  <si>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</si>
  <si>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</si>
  <si>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</si>
  <si>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</si>
  <si>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</si>
  <si>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</si>
  <si>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</si>
  <si>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</si>
  <si>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</si>
  <si>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</si>
  <si>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</si>
  <si>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</si>
  <si>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</si>
  <si>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</si>
  <si>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</si>
  <si>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</si>
  <si>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</si>
  <si>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</si>
  <si>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</si>
  <si>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</si>
  <si>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</si>
  <si>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</si>
  <si>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</si>
  <si>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</si>
  <si>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</si>
  <si>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</si>
  <si>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</si>
  <si>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</si>
  <si>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</si>
  <si>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</si>
  <si>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</si>
  <si>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</si>
  <si>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</si>
  <si>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</si>
  <si>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</si>
  <si>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</si>
  <si>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</si>
  <si>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</si>
  <si>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</si>
  <si>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</si>
  <si>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</si>
  <si>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</si>
  <si>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</si>
  <si>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</si>
  <si>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</si>
  <si>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</si>
  <si>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</si>
  <si>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</si>
  <si>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</si>
  <si>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</si>
  <si>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</si>
  <si>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</si>
  <si>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</si>
  <si>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</si>
  <si>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</si>
  <si>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</si>
  <si>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</si>
  <si>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</si>
  <si>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</si>
  <si>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</si>
  <si>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</si>
  <si>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</si>
  <si>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</si>
  <si>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</si>
  <si>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</si>
  <si>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</si>
  <si>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</si>
  <si>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</si>
  <si>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</si>
  <si>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</si>
  <si>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</si>
  <si>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</si>
  <si>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</si>
  <si>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</si>
  <si>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</si>
  <si>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</si>
  <si>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</si>
  <si>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</si>
  <si>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</si>
  <si>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</si>
  <si>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</si>
  <si>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</si>
  <si>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</si>
  <si>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</si>
  <si>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</si>
  <si>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</si>
  <si>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</si>
  <si>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</si>
  <si>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</si>
  <si>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</si>
  <si>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</si>
  <si>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</si>
  <si>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</si>
  <si>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</si>
  <si>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</si>
  <si>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</si>
  <si>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</si>
  <si>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</si>
  <si>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</si>
  <si>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</si>
  <si>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</si>
  <si>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</si>
  <si>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</si>
  <si>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</si>
  <si>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</si>
  <si>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</si>
  <si>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</si>
  <si>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</si>
  <si>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</si>
  <si>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</si>
  <si>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</si>
  <si>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</si>
  <si>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</si>
  <si>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</si>
  <si>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</si>
  <si>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</si>
  <si>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</si>
  <si>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</si>
  <si>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</si>
  <si>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</si>
  <si>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</si>
  <si>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</si>
  <si>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</si>
  <si>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</si>
  <si>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</si>
  <si>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</si>
  <si>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</si>
  <si>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</si>
  <si>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</si>
  <si>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</si>
  <si>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</si>
  <si>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</si>
  <si>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</si>
  <si>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</si>
  <si>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</si>
  <si>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</si>
  <si>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</si>
  <si>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</si>
  <si>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</si>
  <si>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</si>
  <si>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</si>
  <si>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</si>
  <si>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</si>
  <si>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</si>
  <si>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</si>
  <si>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</si>
  <si>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</si>
  <si>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</si>
  <si>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</si>
  <si>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</si>
  <si>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</si>
  <si>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</si>
  <si>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</si>
  <si>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</si>
  <si>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</si>
  <si>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</si>
  <si>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</si>
  <si>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</si>
  <si>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</si>
  <si>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</si>
  <si>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</si>
  <si>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</si>
  <si>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</si>
  <si>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</si>
  <si>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</si>
  <si>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</si>
  <si>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</si>
  <si>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</si>
  <si>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</si>
  <si>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</si>
  <si>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</si>
  <si>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</si>
  <si>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</si>
  <si>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</si>
  <si>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</si>
  <si>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</si>
  <si>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</si>
  <si>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</si>
  <si>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</si>
  <si>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</si>
  <si>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</si>
  <si>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</si>
  <si>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</si>
  <si>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</si>
  <si>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</si>
  <si>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</si>
  <si>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</si>
  <si>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</si>
  <si>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</si>
  <si>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</si>
  <si>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</si>
  <si>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</si>
  <si>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</si>
  <si>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</si>
  <si>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</si>
  <si>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</si>
  <si>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</si>
  <si>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</si>
  <si>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</si>
  <si>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</si>
  <si>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</si>
  <si>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</si>
  <si>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</si>
  <si>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</si>
  <si>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</si>
  <si>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</si>
  <si>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</si>
  <si>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</si>
  <si>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</si>
  <si>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</si>
  <si>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</si>
  <si>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</si>
  <si>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</si>
  <si>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</si>
  <si>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</si>
  <si>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</si>
  <si>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</si>
  <si>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</si>
  <si>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</si>
  <si>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</si>
  <si>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</si>
  <si>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</si>
  <si>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</si>
  <si>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</si>
  <si>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</si>
  <si>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</si>
  <si>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</si>
  <si>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</si>
  <si>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</si>
  <si>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</si>
  <si>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</si>
  <si>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</si>
  <si>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</si>
  <si>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</si>
  <si>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</si>
  <si>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</si>
  <si>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</si>
  <si>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</si>
  <si>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</si>
  <si>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</si>
  <si>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</si>
  <si>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</si>
  <si>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</si>
  <si>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</si>
  <si>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</si>
  <si>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</si>
  <si>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</si>
  <si>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</si>
  <si>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</si>
  <si>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</si>
  <si>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</si>
  <si>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</si>
  <si>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</si>
  <si>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</si>
  <si>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</si>
  <si>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</si>
  <si>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</si>
  <si>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</si>
  <si>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</si>
  <si>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</si>
  <si>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</si>
  <si>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</si>
  <si>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</si>
  <si>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</si>
  <si>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</si>
  <si>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</si>
  <si>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</si>
  <si>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</si>
  <si>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</si>
  <si>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</si>
  <si>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</si>
  <si>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</si>
  <si>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</si>
  <si>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</si>
  <si>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</si>
  <si>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</si>
  <si>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</si>
  <si>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</si>
  <si>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</si>
  <si>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</si>
  <si>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</si>
  <si>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</si>
  <si>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</si>
  <si>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</si>
  <si>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</si>
  <si>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</si>
  <si>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</si>
  <si>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</si>
  <si>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</si>
  <si>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</si>
  <si>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</si>
  <si>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</si>
  <si>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</si>
  <si>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</si>
  <si>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</si>
  <si>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</si>
  <si>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</si>
  <si>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</si>
  <si>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</si>
  <si>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</si>
  <si>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</si>
  <si>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</si>
  <si>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</si>
  <si>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</si>
  <si>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</si>
  <si>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</si>
  <si>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</si>
  <si>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</si>
  <si>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</si>
  <si>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</si>
  <si>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</si>
  <si>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</si>
  <si>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</si>
  <si>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</si>
  <si>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</si>
  <si>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</si>
  <si>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</si>
  <si>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</si>
  <si>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</si>
  <si>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</si>
  <si>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</si>
  <si>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</si>
  <si>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</si>
  <si>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</si>
  <si>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</si>
  <si>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</si>
  <si>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</si>
  <si>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</si>
  <si>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</si>
  <si>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</si>
  <si>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</si>
  <si>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</si>
  <si>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</si>
  <si>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</si>
  <si>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</si>
  <si>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</si>
  <si>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</si>
  <si>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</si>
  <si>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</si>
  <si>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</si>
  <si>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</si>
  <si>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</si>
  <si>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</si>
  <si>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</si>
  <si>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</si>
  <si>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</si>
  <si>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</si>
  <si>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</si>
  <si>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</si>
  <si>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</si>
  <si>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</si>
  <si>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</si>
  <si>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</si>
  <si>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</si>
  <si>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</si>
  <si>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</si>
  <si>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</si>
  <si>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</si>
  <si>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</si>
  <si>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</si>
  <si>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</si>
  <si>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</si>
  <si>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</si>
  <si>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</si>
  <si>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</si>
  <si>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</si>
  <si>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</si>
  <si>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</si>
  <si>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</si>
  <si>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</si>
  <si>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</si>
  <si>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</si>
  <si>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</si>
  <si>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</si>
  <si>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</si>
  <si>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</si>
  <si>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</si>
  <si>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</si>
  <si>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</si>
  <si>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</si>
  <si>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</si>
  <si>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</si>
  <si>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</si>
  <si>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</si>
  <si>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</si>
  <si>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</si>
  <si>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</si>
  <si>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</si>
  <si>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</si>
  <si>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</si>
  <si>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</si>
  <si>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</si>
  <si>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</si>
  <si>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</si>
  <si>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</si>
  <si>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</si>
  <si>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</si>
  <si>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</si>
  <si>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</si>
  <si>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</si>
  <si>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</si>
  <si>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</si>
  <si>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</si>
  <si>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</si>
  <si>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</si>
  <si>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</si>
  <si>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</si>
  <si>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</si>
  <si>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</si>
  <si>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</si>
  <si>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</si>
  <si>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</si>
  <si>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</si>
  <si>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</si>
  <si>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</si>
  <si>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</si>
  <si>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</si>
  <si>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</si>
  <si>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</si>
  <si>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</si>
  <si>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</si>
  <si>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</si>
  <si>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</si>
  <si>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</si>
  <si>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</si>
  <si>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</si>
  <si>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</si>
  <si>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</si>
  <si>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</si>
  <si>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</si>
  <si>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</si>
  <si>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</si>
  <si>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</si>
  <si>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</si>
  <si>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</si>
  <si>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</si>
  <si>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</si>
  <si>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</si>
  <si>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</si>
  <si>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</si>
  <si>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</si>
  <si>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</si>
  <si>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</si>
  <si>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</si>
  <si>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</si>
  <si>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</si>
  <si>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</si>
  <si>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</si>
  <si>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</si>
  <si>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</si>
  <si>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</si>
  <si>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</si>
  <si>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</si>
  <si>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</si>
  <si>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</si>
  <si>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</si>
  <si>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</si>
  <si>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</si>
  <si>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</si>
  <si>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</si>
  <si>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</si>
  <si>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</si>
  <si>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</si>
  <si>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</si>
  <si>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</si>
  <si>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</si>
  <si>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</si>
  <si>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</si>
  <si>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</si>
  <si>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</si>
  <si>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</si>
  <si>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</si>
  <si>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</si>
  <si>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</si>
  <si>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</si>
  <si>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</si>
  <si>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</si>
  <si>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</si>
  <si>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</si>
  <si>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</si>
  <si>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</si>
  <si>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</si>
  <si>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</si>
  <si>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</si>
  <si>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</si>
  <si>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</si>
  <si>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</si>
  <si>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</si>
  <si>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</si>
  <si>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</si>
  <si>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</si>
  <si>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</si>
  <si>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</si>
  <si>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</si>
  <si>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</si>
  <si>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</si>
  <si>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</si>
  <si>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</si>
  <si>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</si>
  <si>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</si>
  <si>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</si>
  <si>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</si>
  <si>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</si>
  <si>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</si>
  <si>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</si>
  <si>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</si>
  <si>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</si>
  <si>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</si>
  <si>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</si>
  <si>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</si>
  <si>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</si>
  <si>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</si>
  <si>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</si>
  <si>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</si>
  <si>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</si>
  <si>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</si>
  <si>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</si>
  <si>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</si>
  <si>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</si>
  <si>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</si>
  <si>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</si>
  <si>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</si>
  <si>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</si>
  <si>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</si>
  <si>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</si>
  <si>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</si>
  <si>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</si>
  <si>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</si>
  <si>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</si>
  <si>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</si>
  <si>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</si>
  <si>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</si>
  <si>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</si>
  <si>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</si>
  <si>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</si>
  <si>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</si>
  <si>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</si>
  <si>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</si>
  <si>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</si>
  <si>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</si>
  <si>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</si>
  <si>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</si>
  <si>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</si>
  <si>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</si>
  <si>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</si>
  <si>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</si>
  <si>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</si>
  <si>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</si>
  <si>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</si>
  <si>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</si>
  <si>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</si>
  <si>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</si>
  <si>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</si>
  <si>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</si>
  <si>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</si>
  <si>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</si>
  <si>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</si>
  <si>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</si>
  <si>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</si>
  <si>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</si>
  <si>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</si>
  <si>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</si>
  <si>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</si>
  <si>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</si>
  <si>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</si>
  <si>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</si>
  <si>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</si>
  <si>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</si>
  <si>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</si>
  <si>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</si>
  <si>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</si>
  <si>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</si>
  <si>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</si>
  <si>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</si>
  <si>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</si>
  <si>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</si>
  <si>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</si>
  <si>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</si>
  <si>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</si>
  <si>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</si>
  <si>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</si>
  <si>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</si>
  <si>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</si>
  <si>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</si>
  <si>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</si>
  <si>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</si>
  <si>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</si>
  <si>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</si>
  <si>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</si>
  <si>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</si>
  <si>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</si>
  <si>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</si>
  <si>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</si>
  <si>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</si>
  <si>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</si>
  <si>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</si>
  <si>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</si>
  <si>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</si>
  <si>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</si>
  <si>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</si>
  <si>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</si>
  <si>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</si>
  <si>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</si>
  <si>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</si>
  <si>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</si>
  <si>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</si>
  <si>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</si>
  <si>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</si>
  <si>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</si>
  <si>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</si>
  <si>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</si>
  <si>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</si>
  <si>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</si>
  <si>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</si>
  <si>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</si>
  <si>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</si>
  <si>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</si>
  <si>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</si>
  <si>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</si>
  <si>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</si>
  <si>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</si>
  <si>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</si>
  <si>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</si>
  <si>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</si>
  <si>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</si>
  <si>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</si>
  <si>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</si>
  <si>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</si>
  <si>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</si>
  <si>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</si>
  <si>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</si>
  <si>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</si>
  <si>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</si>
  <si>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</si>
  <si>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</si>
  <si>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</si>
  <si>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</si>
  <si>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</si>
  <si>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</si>
  <si>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</si>
  <si>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</si>
  <si>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</si>
  <si>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</si>
  <si>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</si>
  <si>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</si>
  <si>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</si>
  <si>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</si>
  <si>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</si>
  <si>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</si>
  <si>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</si>
  <si>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</si>
  <si>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</si>
  <si>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</si>
  <si>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</si>
  <si>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</si>
  <si>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</si>
  <si>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</si>
  <si>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</si>
  <si>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</si>
  <si>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</si>
  <si>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</si>
  <si>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</si>
  <si>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</si>
  <si>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</si>
  <si>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</si>
  <si>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</si>
  <si>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</si>
  <si>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</si>
  <si>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</si>
  <si>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</si>
  <si>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</si>
  <si>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</si>
  <si>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</si>
  <si>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</si>
  <si>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</si>
  <si>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</si>
  <si>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</si>
  <si>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</si>
  <si>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</si>
  <si>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</si>
  <si>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</si>
  <si>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</si>
  <si>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</si>
  <si>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</si>
  <si>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</si>
  <si>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</si>
  <si>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</si>
  <si>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</si>
  <si>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</si>
  <si>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</si>
  <si>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</si>
  <si>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</si>
  <si>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</si>
  <si>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</si>
  <si>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</si>
  <si>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</si>
  <si>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</si>
  <si>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</si>
  <si>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</si>
  <si>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</si>
  <si>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</si>
  <si>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</si>
  <si>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</si>
  <si>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</si>
  <si>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</si>
  <si>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</si>
  <si>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</si>
  <si>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</si>
  <si>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</si>
  <si>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</si>
  <si>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</si>
  <si>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</si>
  <si>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</si>
  <si>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</si>
  <si>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</si>
  <si>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</si>
  <si>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</si>
  <si>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</si>
  <si>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</si>
  <si>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</si>
  <si>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</si>
  <si>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</si>
  <si>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</si>
  <si>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</si>
  <si>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</si>
  <si>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</si>
  <si>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</si>
  <si>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</si>
  <si>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</si>
  <si>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</si>
  <si>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</si>
  <si>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</si>
  <si>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</si>
  <si>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</si>
  <si>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</si>
  <si>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</si>
  <si>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</si>
  <si>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</si>
  <si>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</si>
  <si>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</si>
  <si>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</si>
  <si>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</si>
  <si>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</si>
  <si>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</si>
  <si>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</si>
  <si>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</si>
  <si>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</si>
  <si>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</si>
  <si>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</si>
  <si>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</si>
  <si>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</si>
  <si>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</si>
  <si>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</si>
  <si>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</si>
  <si>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</si>
  <si>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</si>
  <si>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</si>
  <si>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</si>
  <si>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</si>
  <si>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</si>
  <si>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</si>
  <si>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</si>
  <si>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</si>
  <si>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</si>
  <si>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</si>
  <si>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</si>
  <si>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</si>
  <si>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</si>
  <si>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</si>
  <si>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</si>
  <si>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</si>
  <si>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</si>
  <si>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</si>
  <si>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</si>
  <si>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</si>
  <si>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</si>
  <si>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</si>
  <si>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</si>
  <si>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</si>
  <si>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</si>
  <si>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</si>
  <si>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</si>
  <si>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</si>
  <si>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</si>
  <si>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</si>
  <si>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</si>
  <si>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</si>
  <si>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</si>
  <si>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</si>
  <si>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</si>
  <si>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</si>
  <si>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</si>
  <si>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</si>
  <si>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</si>
  <si>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</si>
  <si>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</si>
  <si>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</si>
  <si>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</si>
  <si>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</si>
  <si>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</si>
  <si>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</si>
  <si>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</si>
  <si>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</si>
  <si>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</si>
  <si>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</si>
  <si>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</si>
  <si>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</si>
  <si>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</si>
  <si>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</si>
  <si>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</si>
  <si>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</si>
  <si>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</si>
  <si>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</si>
  <si>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</si>
  <si>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</si>
  <si>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</si>
  <si>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</si>
  <si>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</si>
  <si>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</si>
  <si>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</si>
  <si>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</si>
  <si>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</si>
  <si>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</si>
  <si>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</si>
  <si>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</si>
  <si>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</si>
  <si>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</si>
  <si>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</si>
  <si>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</si>
  <si>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</si>
  <si>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</si>
  <si>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</si>
  <si>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</si>
  <si>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</si>
  <si>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</si>
  <si>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</si>
  <si>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</si>
  <si>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</si>
  <si>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</si>
  <si>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</si>
  <si>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</si>
  <si>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</si>
  <si>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</si>
  <si>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</si>
  <si>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</si>
  <si>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</si>
  <si>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</si>
  <si>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</si>
  <si>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</si>
  <si>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</si>
  <si>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</si>
  <si>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</si>
  <si>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</si>
  <si>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</si>
  <si>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</si>
  <si>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</si>
  <si>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</si>
  <si>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</si>
  <si>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</si>
  <si>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</si>
  <si>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</si>
  <si>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</si>
  <si>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</si>
  <si>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</si>
  <si>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</si>
  <si>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</si>
  <si>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</si>
  <si>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</si>
  <si>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</si>
  <si>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</si>
  <si>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</si>
  <si>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</si>
  <si>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</si>
  <si>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</si>
  <si>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</si>
  <si>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</si>
  <si>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</si>
  <si>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</si>
  <si>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</si>
  <si>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</si>
  <si>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</si>
  <si>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</si>
  <si>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</si>
  <si>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</si>
  <si>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</si>
  <si>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</si>
  <si>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</si>
  <si>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</si>
  <si>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</si>
  <si>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</si>
  <si>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</si>
  <si>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</si>
  <si>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</si>
  <si>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</si>
  <si>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</si>
  <si>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</si>
  <si>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</si>
  <si>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</si>
  <si>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</si>
  <si>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</si>
  <si>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</si>
  <si>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</si>
  <si>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</si>
  <si>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</si>
  <si>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</si>
  <si>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</si>
  <si>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</si>
  <si>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</si>
  <si>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</si>
  <si>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</si>
  <si>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</si>
  <si>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</si>
  <si>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</si>
  <si>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</si>
  <si>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</si>
  <si>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</si>
  <si>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</si>
  <si>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</si>
  <si>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</si>
  <si>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</si>
  <si>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</si>
  <si>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</si>
  <si>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</si>
  <si>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</si>
  <si>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</si>
  <si>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</si>
  <si>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</si>
  <si>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</si>
  <si>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</si>
  <si>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</si>
  <si>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</si>
  <si>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</si>
  <si>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</si>
  <si>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</si>
  <si>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</si>
  <si>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</si>
  <si>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</si>
  <si>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</si>
  <si>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</si>
  <si>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</si>
  <si>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</si>
  <si>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</si>
  <si>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</si>
  <si>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</si>
  <si>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</si>
  <si>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</si>
  <si>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</si>
  <si>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</si>
  <si>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</si>
  <si>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</si>
  <si>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</si>
  <si>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</si>
  <si>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</si>
  <si>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</si>
  <si>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</si>
  <si>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</si>
  <si>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</si>
  <si>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</si>
  <si>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</si>
  <si>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</si>
  <si>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</si>
  <si>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</si>
  <si>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</si>
  <si>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</si>
  <si>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</si>
  <si>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</si>
  <si>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</si>
  <si>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</si>
  <si>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</si>
  <si>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</si>
  <si>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</si>
  <si>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</si>
  <si>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</si>
  <si>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</si>
  <si>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</si>
  <si>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</si>
  <si>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</si>
  <si>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</si>
  <si>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</si>
  <si>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</si>
  <si>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</si>
  <si>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</si>
  <si>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</si>
  <si>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</si>
  <si>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</si>
  <si>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</si>
  <si>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</si>
  <si>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</si>
  <si>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</si>
  <si>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</si>
  <si>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</si>
  <si>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</si>
  <si>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</si>
  <si>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</si>
  <si>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</si>
  <si>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</si>
  <si>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</si>
  <si>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</si>
  <si>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</si>
  <si>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</si>
  <si>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</si>
  <si>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</si>
  <si>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</si>
  <si>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</si>
  <si>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</si>
  <si>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</si>
  <si>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</si>
  <si>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</si>
  <si>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</si>
  <si>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</si>
  <si>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</si>
  <si>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</si>
  <si>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</si>
  <si>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</si>
  <si>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</si>
  <si>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</si>
  <si>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</si>
  <si>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</si>
  <si>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</si>
  <si>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</si>
  <si>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</si>
  <si>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</si>
  <si>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</si>
  <si>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</si>
  <si>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</si>
  <si>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</si>
  <si>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</si>
  <si>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</si>
  <si>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</si>
  <si>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</si>
  <si>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</si>
  <si>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</si>
  <si>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</si>
  <si>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</si>
  <si>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</si>
  <si>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</si>
  <si>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</si>
  <si>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</si>
  <si>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</si>
  <si>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</si>
  <si>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</si>
  <si>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</si>
  <si>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</si>
  <si>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</si>
  <si>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</si>
  <si>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</si>
  <si>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</si>
  <si>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</si>
  <si>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</si>
  <si>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</si>
  <si>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</si>
  <si>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</si>
  <si>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</si>
  <si>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</si>
  <si>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</si>
  <si>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</si>
  <si>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</si>
  <si>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</si>
  <si>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</si>
  <si>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</si>
  <si>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</si>
  <si>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</si>
  <si>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</si>
  <si>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</si>
  <si>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</si>
  <si>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</si>
  <si>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</si>
  <si>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</si>
  <si>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</si>
  <si>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</si>
  <si>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</si>
  <si>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</si>
  <si>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</si>
  <si>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</si>
  <si>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</si>
  <si>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</si>
  <si>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</si>
  <si>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</si>
  <si>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</si>
  <si>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</si>
  <si>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</si>
  <si>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</si>
  <si>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</si>
  <si>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</si>
  <si>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</si>
  <si>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</si>
  <si>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</si>
  <si>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</si>
  <si>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</si>
  <si>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</si>
  <si>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</si>
  <si>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</si>
  <si>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</si>
  <si>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</si>
  <si>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</si>
  <si>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</si>
  <si>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</si>
  <si>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</si>
  <si>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</si>
  <si>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</si>
  <si>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</si>
  <si>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</si>
  <si>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</si>
  <si>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</si>
  <si>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</si>
  <si>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</si>
  <si>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</si>
  <si>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</si>
  <si>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</si>
  <si>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</si>
  <si>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</si>
  <si>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</si>
  <si>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</si>
  <si>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</si>
  <si>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</si>
  <si>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</si>
  <si>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</si>
  <si>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</si>
  <si>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</si>
  <si>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</si>
  <si>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</si>
  <si>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</si>
  <si>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</si>
  <si>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</si>
  <si>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</si>
  <si>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</si>
  <si>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</si>
  <si>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</si>
  <si>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</si>
  <si>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</si>
  <si>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</si>
  <si>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</si>
  <si>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</si>
  <si>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</si>
  <si>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</si>
  <si>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</si>
  <si>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</si>
  <si>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</si>
  <si>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</si>
  <si>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</si>
  <si>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</si>
  <si>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</si>
  <si>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</si>
  <si>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</si>
  <si>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</si>
  <si>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</si>
  <si>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</si>
  <si>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</si>
  <si>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</si>
  <si>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</si>
  <si>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</si>
  <si>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</si>
  <si>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</si>
  <si>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</si>
  <si>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</si>
  <si>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</si>
  <si>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</si>
  <si>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</si>
  <si>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</si>
  <si>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</si>
  <si>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</si>
  <si>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</si>
  <si>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</si>
  <si>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</si>
  <si>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</si>
  <si>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</si>
  <si>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</si>
  <si>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</si>
  <si>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</si>
  <si>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</si>
  <si>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</si>
  <si>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</si>
  <si>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</si>
  <si>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</si>
  <si>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</si>
  <si>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</si>
  <si>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</si>
  <si>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</si>
  <si>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</si>
  <si>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</si>
  <si>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</si>
  <si>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</si>
  <si>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</si>
  <si>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</si>
  <si>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</si>
  <si>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</si>
  <si>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</si>
  <si>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</si>
  <si>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</si>
  <si>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</si>
  <si>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</si>
  <si>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</si>
  <si>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</si>
  <si>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</si>
  <si>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</si>
  <si>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</si>
  <si>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</si>
  <si>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</si>
  <si>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</si>
  <si>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</si>
  <si>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</si>
  <si>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</si>
  <si>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</si>
  <si>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</si>
  <si>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</si>
  <si>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</si>
  <si>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</si>
  <si>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</si>
  <si>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</si>
  <si>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</si>
  <si>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</si>
  <si>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</si>
  <si>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</si>
  <si>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</si>
  <si>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</si>
  <si>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</si>
  <si>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</si>
  <si>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</si>
  <si>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</si>
  <si>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</si>
  <si>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</si>
  <si>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</si>
  <si>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</si>
  <si>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</si>
  <si>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</si>
  <si>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</si>
  <si>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</si>
  <si>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</si>
  <si>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</si>
  <si>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</si>
  <si>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</si>
  <si>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</si>
  <si>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</si>
  <si>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</si>
  <si>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</si>
  <si>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</si>
  <si>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</si>
  <si>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</si>
  <si>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</si>
  <si>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</si>
  <si>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</si>
  <si>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</si>
  <si>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</si>
  <si>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</si>
  <si>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</si>
  <si>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</si>
  <si>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</si>
  <si>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</si>
  <si>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</si>
  <si>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</si>
  <si>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</si>
  <si>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</si>
  <si>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</si>
  <si>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</si>
  <si>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</si>
  <si>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</si>
  <si>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</si>
  <si>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</si>
  <si>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</si>
  <si>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</si>
  <si>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</si>
  <si>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</si>
  <si>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</si>
  <si>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</si>
  <si>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</si>
  <si>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</si>
  <si>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</si>
  <si>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</si>
  <si>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</si>
  <si>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</si>
  <si>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</si>
  <si>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</si>
  <si>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</si>
  <si>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</si>
  <si>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</si>
  <si>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</si>
  <si>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</si>
  <si>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</si>
  <si>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</si>
  <si>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</si>
  <si>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</si>
  <si>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</si>
  <si>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</si>
  <si>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</si>
  <si>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</si>
  <si>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</si>
  <si>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</si>
  <si>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</si>
  <si>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</si>
  <si>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</si>
  <si>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</si>
  <si>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</si>
  <si>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</si>
  <si>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</si>
  <si>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</si>
  <si>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</si>
  <si>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</si>
  <si>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</si>
  <si>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</si>
  <si>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</si>
  <si>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</si>
  <si>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</si>
  <si>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</si>
  <si>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</si>
  <si>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</si>
  <si>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</si>
  <si>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</si>
  <si>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</si>
  <si>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</si>
  <si>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</si>
  <si>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</si>
  <si>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</si>
  <si>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</si>
  <si>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</si>
  <si>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</si>
  <si>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</si>
  <si>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</si>
  <si>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</si>
  <si>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</si>
  <si>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</si>
  <si>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</si>
  <si>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</si>
  <si>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</si>
  <si>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</si>
  <si>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</si>
  <si>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</si>
  <si>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</si>
  <si>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</si>
  <si>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</si>
  <si>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</si>
  <si>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</si>
  <si>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</si>
  <si>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</si>
  <si>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</si>
  <si>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</si>
  <si>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</si>
  <si>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</si>
  <si>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</si>
  <si>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</si>
  <si>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</si>
  <si>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</si>
  <si>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</si>
  <si>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</si>
  <si>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</si>
  <si>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</si>
  <si>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</si>
  <si>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</si>
  <si>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</si>
  <si>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</si>
  <si>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</si>
  <si>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</si>
  <si>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</si>
  <si>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</si>
  <si>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</si>
  <si>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</si>
  <si>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</si>
  <si>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</si>
  <si>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</si>
  <si>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</si>
  <si>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</si>
  <si>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</si>
  <si>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</si>
  <si>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</si>
  <si>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</si>
  <si>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</si>
  <si>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</si>
  <si>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</si>
  <si>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</si>
  <si>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</si>
  <si>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</si>
  <si>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</si>
  <si>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</si>
  <si>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</si>
  <si>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</si>
  <si>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</si>
  <si>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</si>
  <si>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</si>
  <si>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</si>
  <si>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</si>
  <si>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</si>
  <si>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</si>
  <si>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</si>
  <si>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</si>
  <si>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</si>
  <si>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</si>
  <si>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</si>
  <si>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</si>
  <si>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</si>
  <si>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</si>
  <si>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</si>
  <si>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</si>
  <si>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</si>
  <si>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</si>
  <si>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</si>
  <si>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</si>
  <si>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</si>
  <si>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</si>
  <si>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</si>
  <si>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</si>
  <si>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</si>
  <si>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</si>
  <si>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</si>
  <si>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</si>
  <si>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</si>
  <si>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</si>
  <si>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</si>
  <si>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</si>
  <si>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</si>
  <si>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</si>
  <si>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</si>
  <si>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</si>
  <si>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</si>
  <si>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</si>
  <si>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</si>
  <si>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</si>
  <si>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</si>
  <si>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</si>
  <si>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</si>
  <si>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</si>
  <si>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</si>
  <si>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</si>
  <si>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</si>
  <si>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</si>
  <si>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</si>
  <si>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</si>
  <si>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</si>
  <si>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</si>
  <si>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</si>
  <si>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</si>
  <si>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</si>
  <si>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</si>
  <si>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</si>
  <si>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</si>
  <si>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</si>
  <si>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</si>
  <si>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</si>
  <si>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</si>
  <si>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</si>
  <si>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</si>
  <si>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</si>
  <si>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</si>
  <si>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</si>
  <si>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</si>
  <si>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</si>
  <si>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</si>
  <si>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</si>
  <si>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</si>
  <si>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</si>
  <si>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</si>
  <si>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</si>
  <si>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</si>
  <si>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</si>
  <si>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</si>
  <si>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</si>
  <si>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</si>
  <si>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</si>
  <si>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</si>
  <si>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</si>
  <si>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</si>
  <si>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</si>
  <si>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</si>
  <si>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</si>
  <si>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</si>
  <si>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</si>
  <si>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</si>
  <si>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</si>
  <si>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</si>
  <si>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</si>
  <si>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</si>
  <si>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</si>
  <si>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</si>
  <si>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</si>
  <si>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</si>
  <si>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</si>
  <si>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</si>
  <si>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</si>
  <si>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</si>
  <si>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</si>
  <si>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</si>
  <si>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</si>
  <si>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</si>
  <si>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</si>
  <si>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</si>
  <si>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</si>
  <si>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</si>
  <si>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</si>
  <si>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</si>
  <si>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</si>
  <si>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</si>
  <si>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</si>
  <si>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</si>
  <si>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</si>
  <si>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</si>
  <si>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</si>
  <si>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</si>
  <si>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</si>
  <si>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</si>
  <si>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</si>
  <si>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</si>
  <si>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</si>
  <si>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</si>
  <si>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</si>
  <si>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</si>
  <si>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</si>
  <si>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</si>
  <si>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</si>
  <si>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</si>
  <si>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</si>
  <si>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</si>
  <si>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</si>
  <si>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</si>
  <si>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</si>
  <si>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</si>
  <si>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</si>
  <si>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</si>
  <si>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</si>
  <si>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</si>
  <si>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</si>
  <si>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</si>
  <si>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</si>
  <si>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</si>
  <si>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</si>
  <si>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</si>
  <si>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</si>
  <si>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</si>
  <si>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</si>
  <si>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</si>
  <si>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</si>
  <si>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</si>
  <si>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</si>
  <si>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</si>
  <si>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</si>
  <si>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</si>
  <si>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</si>
  <si>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</si>
  <si>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</si>
  <si>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</si>
  <si>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</si>
  <si>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</si>
  <si>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</si>
  <si>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</si>
  <si>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</si>
  <si>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</si>
  <si>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</si>
  <si>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</si>
  <si>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</si>
  <si>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</si>
  <si>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</si>
  <si>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</si>
  <si>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</si>
  <si>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</si>
  <si>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</si>
  <si>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</si>
  <si>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</si>
  <si>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</si>
  <si>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</si>
  <si>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</si>
  <si>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</si>
  <si>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</si>
  <si>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</si>
  <si>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</si>
  <si>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</si>
  <si>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</si>
  <si>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</si>
  <si>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</si>
  <si>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</si>
  <si>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</si>
  <si>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</si>
  <si>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</si>
  <si>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</si>
  <si>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</si>
  <si>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</si>
  <si>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</si>
  <si>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</si>
  <si>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</si>
  <si>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</si>
  <si>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</si>
  <si>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</si>
  <si>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</si>
  <si>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</si>
  <si>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</si>
  <si>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</si>
  <si>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</si>
  <si>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</si>
  <si>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</si>
  <si>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</si>
  <si>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</si>
  <si>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</si>
  <si>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</si>
  <si>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</si>
  <si>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</si>
  <si>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</si>
  <si>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</si>
  <si>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</si>
  <si>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</si>
  <si>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</si>
  <si>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</si>
  <si>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</si>
  <si>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</si>
  <si>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</si>
  <si>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</si>
  <si>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</si>
  <si>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</si>
  <si>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</si>
  <si>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</si>
  <si>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</si>
  <si>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</si>
  <si>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</si>
  <si>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</si>
  <si>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</si>
  <si>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</si>
  <si>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</si>
  <si>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</si>
  <si>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</si>
  <si>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</si>
  <si>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</si>
  <si>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</si>
  <si>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</si>
  <si>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</si>
  <si>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</si>
  <si>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</si>
  <si>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</si>
  <si>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</si>
  <si>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</si>
  <si>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</si>
  <si>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</si>
  <si>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</si>
  <si>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</si>
  <si>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</si>
  <si>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</si>
  <si>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</si>
  <si>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</si>
  <si>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</si>
  <si>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</si>
  <si>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</si>
  <si>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</si>
  <si>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</si>
  <si>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</si>
  <si>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</si>
  <si>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</si>
  <si>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</si>
  <si>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</si>
  <si>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</si>
  <si>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</si>
  <si>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</si>
  <si>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</si>
  <si>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</si>
  <si>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</si>
  <si>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</si>
  <si>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</si>
  <si>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</si>
  <si>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</si>
  <si>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</si>
  <si>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</si>
  <si>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</si>
  <si>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</si>
  <si>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</si>
  <si>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</si>
  <si>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</si>
  <si>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</si>
  <si>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</si>
  <si>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</si>
  <si>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</si>
  <si>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</si>
  <si>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</si>
  <si>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</si>
  <si>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</si>
  <si>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</si>
  <si>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</si>
  <si>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</si>
  <si>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</si>
  <si>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</si>
  <si>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</si>
  <si>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</si>
  <si>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</si>
  <si>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</si>
  <si>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</si>
  <si>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</si>
  <si>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</si>
  <si>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</si>
  <si>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</si>
  <si>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</si>
  <si>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</si>
  <si>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</si>
  <si>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</si>
  <si>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</si>
  <si>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</si>
  <si>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</si>
  <si>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</si>
  <si>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</si>
  <si>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</si>
  <si>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</si>
  <si>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</si>
  <si>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</si>
  <si>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</si>
  <si>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</si>
  <si>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</si>
  <si>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</si>
  <si>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</si>
  <si>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</si>
  <si>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</si>
  <si>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</si>
  <si>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</si>
  <si>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</si>
  <si>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</si>
  <si>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</si>
  <si>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</si>
  <si>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</si>
  <si>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</si>
  <si>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</si>
  <si>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</si>
  <si>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</si>
  <si>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</si>
  <si>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</si>
  <si>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</si>
  <si>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</si>
  <si>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</si>
  <si>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</si>
  <si>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</si>
  <si>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</si>
  <si>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</si>
  <si>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</si>
  <si>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</si>
  <si>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</si>
  <si>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</si>
  <si>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</si>
  <si>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</si>
  <si>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</si>
  <si>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</si>
  <si>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</si>
  <si>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</si>
  <si>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</si>
  <si>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</si>
  <si>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</si>
  <si>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</si>
  <si>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</si>
  <si>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</si>
  <si>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</si>
  <si>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</si>
  <si>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</si>
  <si>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</si>
  <si>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</si>
  <si>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</si>
  <si>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</si>
  <si>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</si>
  <si>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</si>
  <si>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</si>
  <si>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</si>
  <si>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</si>
  <si>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</si>
  <si>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</si>
  <si>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</si>
  <si>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</si>
  <si>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</si>
  <si>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</si>
  <si>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</si>
  <si>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</si>
  <si>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</si>
  <si>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</si>
  <si>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</si>
  <si>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</si>
  <si>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</si>
  <si>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</si>
  <si>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</si>
  <si>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</si>
  <si>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</si>
  <si>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</si>
  <si>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</si>
  <si>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</si>
  <si>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</si>
  <si>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</si>
  <si>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</si>
  <si>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</si>
  <si>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</si>
  <si>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</si>
  <si>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</si>
  <si>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</si>
  <si>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</si>
  <si>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</si>
  <si>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</si>
  <si>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</si>
  <si>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</si>
  <si>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</si>
  <si>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</si>
  <si>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</si>
  <si>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</si>
  <si>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</si>
  <si>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</si>
  <si>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</si>
  <si>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</si>
  <si>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</si>
  <si>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</si>
  <si>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</si>
  <si>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</si>
  <si>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</si>
  <si>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</si>
  <si>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</si>
  <si>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</si>
  <si>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</si>
  <si>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</si>
  <si>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</si>
  <si>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</si>
  <si>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</si>
  <si>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</si>
  <si>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</si>
  <si>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</si>
  <si>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</si>
  <si>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</si>
  <si>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</si>
  <si>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</si>
  <si>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</si>
  <si>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</si>
  <si>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</si>
  <si>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</si>
  <si>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</si>
  <si>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</si>
  <si>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</si>
  <si>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</si>
  <si>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</si>
  <si>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</si>
  <si>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</si>
  <si>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</si>
  <si>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</si>
  <si>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</si>
  <si>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</si>
  <si>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</si>
  <si>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</si>
  <si>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</si>
  <si>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</si>
  <si>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</si>
  <si>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</si>
  <si>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</si>
  <si>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</si>
  <si>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</si>
  <si>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</si>
  <si>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</si>
  <si>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</si>
  <si>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</si>
  <si>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</si>
  <si>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</si>
  <si>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</si>
  <si>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</si>
  <si>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</si>
  <si>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</si>
  <si>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</si>
  <si>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</si>
  <si>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</si>
  <si>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</si>
  <si>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</si>
  <si>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</si>
  <si>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</si>
  <si>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</si>
  <si>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</si>
  <si>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</si>
  <si>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</si>
  <si>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</si>
  <si>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</si>
  <si>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</si>
  <si>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</si>
  <si>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</si>
  <si>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</si>
  <si>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</si>
  <si>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</si>
  <si>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</si>
  <si>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</si>
  <si>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</si>
  <si>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</si>
  <si>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</si>
  <si>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</si>
  <si>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</si>
  <si>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</si>
  <si>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</si>
  <si>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</si>
  <si>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</si>
  <si>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</si>
  <si>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</si>
  <si>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</si>
  <si>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</si>
  <si>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</si>
  <si>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</si>
  <si>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</si>
  <si>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</si>
  <si>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</si>
  <si>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</si>
  <si>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</si>
  <si>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</si>
  <si>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</si>
  <si>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</si>
  <si>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</si>
  <si>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</si>
  <si>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</si>
  <si>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</si>
  <si>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</si>
  <si>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</si>
  <si>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</si>
  <si>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</si>
  <si>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</si>
  <si>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</si>
  <si>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</si>
  <si>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</si>
  <si>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</si>
  <si>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</si>
  <si>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</si>
  <si>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</si>
  <si>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</si>
  <si>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</si>
  <si>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</si>
  <si>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</si>
  <si>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</si>
  <si>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</si>
  <si>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</si>
  <si>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</si>
  <si>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</si>
  <si>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</si>
  <si>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</si>
  <si>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</si>
  <si>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</si>
  <si>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</si>
  <si>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</si>
  <si>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</si>
  <si>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</si>
  <si>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</si>
  <si>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</si>
  <si>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</si>
  <si>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</si>
  <si>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</si>
  <si>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</si>
  <si>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</si>
  <si>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</si>
  <si>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</si>
  <si>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</si>
  <si>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</si>
  <si>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</si>
  <si>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</si>
  <si>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</si>
  <si>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</si>
  <si>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</si>
  <si>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</si>
  <si>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</si>
  <si>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</si>
  <si>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</si>
  <si>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</si>
  <si>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</si>
  <si>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</si>
  <si>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</si>
  <si>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</si>
  <si>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</si>
  <si>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</si>
  <si>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</si>
  <si>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</si>
  <si>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</si>
  <si>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</si>
  <si>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</si>
  <si>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</si>
  <si>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</si>
  <si>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</si>
  <si>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</si>
  <si>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</si>
  <si>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</si>
  <si>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</si>
  <si>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</si>
  <si>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</si>
  <si>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</si>
  <si>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</si>
  <si>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</si>
  <si>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</si>
  <si>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</si>
  <si>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</si>
  <si>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</si>
  <si>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</si>
  <si>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</si>
  <si>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</si>
  <si>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</si>
  <si>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</si>
  <si>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</si>
  <si>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</si>
  <si>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</si>
  <si>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</si>
  <si>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</si>
  <si>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</si>
  <si>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</si>
  <si>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</si>
  <si>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</si>
  <si>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</si>
  <si>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</si>
  <si>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</si>
  <si>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</si>
  <si>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</si>
  <si>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</si>
  <si>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</si>
  <si>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</si>
  <si>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</si>
  <si>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</si>
  <si>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</si>
  <si>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</si>
  <si>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</si>
  <si>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</si>
  <si>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</si>
  <si>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</si>
  <si>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</si>
  <si>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</si>
  <si>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</si>
  <si>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</si>
  <si>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</si>
  <si>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</si>
  <si>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</si>
  <si>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</si>
  <si>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</si>
  <si>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</si>
  <si>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</si>
  <si>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</si>
  <si>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</si>
  <si>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</si>
  <si>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</si>
  <si>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</si>
  <si>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</si>
  <si>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</si>
  <si>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</si>
  <si>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</si>
  <si>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</si>
  <si>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</si>
  <si>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</si>
  <si>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</si>
  <si>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</si>
  <si>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</si>
  <si>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</si>
  <si>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</si>
  <si>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</si>
  <si>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</si>
  <si>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</si>
  <si>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</si>
  <si>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</si>
  <si>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</si>
  <si>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</si>
  <si>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</si>
  <si>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</si>
  <si>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</si>
  <si>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</si>
  <si>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</si>
  <si>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</si>
  <si>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</si>
  <si>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</si>
  <si>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</si>
  <si>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</si>
  <si>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</si>
  <si>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</si>
  <si>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</si>
  <si>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</si>
  <si>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</si>
  <si>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</si>
  <si>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</si>
  <si>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</si>
  <si>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</si>
  <si>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</si>
  <si>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</si>
  <si>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</si>
  <si>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</si>
  <si>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</si>
  <si>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</si>
  <si>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</si>
  <si>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</si>
  <si>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</si>
  <si>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</si>
  <si>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</si>
  <si>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</si>
  <si>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</si>
  <si>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</si>
  <si>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</si>
  <si>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</si>
  <si>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</si>
  <si>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</si>
  <si>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</si>
  <si>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</si>
  <si>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</si>
  <si>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</si>
  <si>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</si>
  <si>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</si>
  <si>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</si>
  <si>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</si>
  <si>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</si>
  <si>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</si>
  <si>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</si>
  <si>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</si>
  <si>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</si>
  <si>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</si>
  <si>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</si>
  <si>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</si>
  <si>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</si>
  <si>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</si>
  <si>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</si>
  <si>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</si>
  <si>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</si>
  <si>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</si>
  <si>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</si>
  <si>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</si>
  <si>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</si>
  <si>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</si>
  <si>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</si>
  <si>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</si>
  <si>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</si>
  <si>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</si>
  <si>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</si>
  <si>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</si>
  <si>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</si>
  <si>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</si>
  <si>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</si>
  <si>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</si>
  <si>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</si>
  <si>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</si>
  <si>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</si>
  <si>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</si>
  <si>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</si>
  <si>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</si>
  <si>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</si>
  <si>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</si>
  <si>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</si>
  <si>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</si>
  <si>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</si>
  <si>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</si>
  <si>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</si>
  <si>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</si>
  <si>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</si>
  <si>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</si>
  <si>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</si>
  <si>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</si>
  <si>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</si>
  <si>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</si>
  <si>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</si>
  <si>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</si>
  <si>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</si>
  <si>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</si>
  <si>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</si>
  <si>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</si>
  <si>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</si>
  <si>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</si>
  <si>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</si>
  <si>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</si>
  <si>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</si>
  <si>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</si>
  <si>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</si>
  <si>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</si>
  <si>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</si>
  <si>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</si>
  <si>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</si>
  <si>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</si>
  <si>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</si>
  <si>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</si>
  <si>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</si>
  <si>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</si>
  <si>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</si>
  <si>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</si>
  <si>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</si>
  <si>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</si>
  <si>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</si>
  <si>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</si>
  <si>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</si>
  <si>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</si>
  <si>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</si>
  <si>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</si>
  <si>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</si>
  <si>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</si>
  <si>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</si>
  <si>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</si>
  <si>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</si>
  <si>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</si>
  <si>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</si>
  <si>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</si>
  <si>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</si>
  <si>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</si>
  <si>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</si>
  <si>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</si>
  <si>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</si>
  <si>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</si>
  <si>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</si>
  <si>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</si>
  <si>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</si>
  <si>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</si>
  <si>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</si>
  <si>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</si>
  <si>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</si>
  <si>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</si>
  <si>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</si>
  <si>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</si>
  <si>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</si>
  <si>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</si>
  <si>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</si>
  <si>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</si>
  <si>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</si>
  <si>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</si>
  <si>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</si>
  <si>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</si>
  <si>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</si>
  <si>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</si>
  <si>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</si>
  <si>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</si>
  <si>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</si>
  <si>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</si>
  <si>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</si>
  <si>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</si>
  <si>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</si>
  <si>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</si>
  <si>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</si>
  <si>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</si>
  <si>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</si>
  <si>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</si>
  <si>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</si>
  <si>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</si>
  <si>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</si>
  <si>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</si>
  <si>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</si>
  <si>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</si>
  <si>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</si>
  <si>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</si>
  <si>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</si>
  <si>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</si>
  <si>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</si>
  <si>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</si>
  <si>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</si>
  <si>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</si>
  <si>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</si>
  <si>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</si>
  <si>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</si>
  <si>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</si>
  <si>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</si>
  <si>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</si>
  <si>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</si>
  <si>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</si>
  <si>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</si>
  <si>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</si>
  <si>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</si>
  <si>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</si>
  <si>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</si>
  <si>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</si>
  <si>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</si>
  <si>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</si>
  <si>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</si>
  <si>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</si>
  <si>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</si>
  <si>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</si>
  <si>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</si>
  <si>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</si>
  <si>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</si>
  <si>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</si>
  <si>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</si>
  <si>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</si>
  <si>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</si>
  <si>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</si>
  <si>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</si>
  <si>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</si>
  <si>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</si>
  <si>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</si>
  <si>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</si>
  <si>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</si>
  <si>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</si>
  <si>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</si>
  <si>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</si>
  <si>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</si>
  <si>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</si>
  <si>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</si>
  <si>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</si>
  <si>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</si>
  <si>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</si>
  <si>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</si>
  <si>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</si>
  <si>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</si>
  <si>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</si>
  <si>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</si>
  <si>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</si>
  <si>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</si>
  <si>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</si>
  <si>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</si>
  <si>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</si>
  <si>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</si>
  <si>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</si>
  <si>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</si>
  <si>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</si>
  <si>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</si>
  <si>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</si>
  <si>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</si>
  <si>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</si>
  <si>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</si>
  <si>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</si>
  <si>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</si>
  <si>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</si>
  <si>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</si>
  <si>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</si>
  <si>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</si>
  <si>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</si>
  <si>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</si>
  <si>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</si>
  <si>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</si>
  <si>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</si>
  <si>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</si>
  <si>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</si>
  <si>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</si>
  <si>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</si>
  <si>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</si>
  <si>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</si>
  <si>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</si>
  <si>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</si>
  <si>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</si>
  <si>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</si>
  <si>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</si>
  <si>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</si>
  <si>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</si>
  <si>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</si>
  <si>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</si>
  <si>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</si>
  <si>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</si>
  <si>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</si>
  <si>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</si>
  <si>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</si>
  <si>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</si>
  <si>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</si>
  <si>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</si>
  <si>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</si>
  <si>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</si>
  <si>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</si>
  <si>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</si>
  <si>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</si>
  <si>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</si>
  <si>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</si>
  <si>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</si>
  <si>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</si>
  <si>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</si>
  <si>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</si>
  <si>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</si>
  <si>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</si>
  <si>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</si>
  <si>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</si>
  <si>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</si>
  <si>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</si>
  <si>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</si>
  <si>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</si>
  <si>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</si>
  <si>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</si>
  <si>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</si>
  <si>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</si>
  <si>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</si>
  <si>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</si>
  <si>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</si>
  <si>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</si>
  <si>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</si>
  <si>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</si>
  <si>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</si>
  <si>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</si>
  <si>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</si>
  <si>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</si>
  <si>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</si>
  <si>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</si>
  <si>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</si>
  <si>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</si>
  <si>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</si>
  <si>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</si>
  <si>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</si>
  <si>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</si>
  <si>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</si>
  <si>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</si>
  <si>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</si>
  <si>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</si>
  <si>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</si>
  <si>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</si>
  <si>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</si>
  <si>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</si>
  <si>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</si>
  <si>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</si>
  <si>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</si>
  <si>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</si>
  <si>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</si>
  <si>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</si>
  <si>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</si>
  <si>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</si>
  <si>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</si>
  <si>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</si>
  <si>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</si>
  <si>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</si>
  <si>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</si>
  <si>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</si>
  <si>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</si>
  <si>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</si>
  <si>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</si>
  <si>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</si>
  <si>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</si>
  <si>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</si>
  <si>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</si>
  <si>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</si>
  <si>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</si>
  <si>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</si>
  <si>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</si>
  <si>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</si>
  <si>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</si>
  <si>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</si>
  <si>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</si>
  <si>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</si>
  <si>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</si>
  <si>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</si>
  <si>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</si>
  <si>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</si>
  <si>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</si>
  <si>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</si>
  <si>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</si>
  <si>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</si>
  <si>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</si>
  <si>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</si>
  <si>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</si>
  <si>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</si>
  <si>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</si>
  <si>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</si>
  <si>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</si>
  <si>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</si>
  <si>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</si>
  <si>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</si>
  <si>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</si>
  <si>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</si>
  <si>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</si>
  <si>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</si>
  <si>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</si>
  <si>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</si>
  <si>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</si>
  <si>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</si>
  <si>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</si>
  <si>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</si>
  <si>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</si>
  <si>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</si>
  <si>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</si>
  <si>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</si>
  <si>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</si>
  <si>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</si>
  <si>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</si>
  <si>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</si>
  <si>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</si>
  <si>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</si>
  <si>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</si>
  <si>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</si>
  <si>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</si>
  <si>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</si>
  <si>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</si>
  <si>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</si>
  <si>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</si>
  <si>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</si>
  <si>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</si>
  <si>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</si>
  <si>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</si>
  <si>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</si>
  <si>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</si>
  <si>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</si>
  <si>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</si>
  <si>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</si>
  <si>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</si>
  <si>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</si>
  <si>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</si>
  <si>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</si>
  <si>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</si>
  <si>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</si>
  <si>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</si>
  <si>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</si>
  <si>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</si>
  <si>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</si>
  <si>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</si>
  <si>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</si>
  <si>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</si>
  <si>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</si>
  <si>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</si>
  <si>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</si>
  <si>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</si>
  <si>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</si>
  <si>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</si>
  <si>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</si>
  <si>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</si>
  <si>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</si>
  <si>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</si>
  <si>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</si>
  <si>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</si>
  <si>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</si>
  <si>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</si>
  <si>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</si>
  <si>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</si>
  <si>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</si>
  <si>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</si>
  <si>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</si>
  <si>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</si>
  <si>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</si>
  <si>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</si>
  <si>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</si>
  <si>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</si>
  <si>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</si>
  <si>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</si>
  <si>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</si>
  <si>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</si>
  <si>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</si>
  <si>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</si>
  <si>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</si>
  <si>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</si>
  <si>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</si>
  <si>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</si>
  <si>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</si>
  <si>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</si>
  <si>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</si>
  <si>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</si>
  <si>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</si>
  <si>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</si>
  <si>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</si>
  <si>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</si>
  <si>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</si>
  <si>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</si>
  <si>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</si>
  <si>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</si>
  <si>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</si>
  <si>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</si>
  <si>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</si>
  <si>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</si>
  <si>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</si>
  <si>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</si>
  <si>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</si>
  <si>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</si>
  <si>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</si>
  <si>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</si>
  <si>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</si>
  <si>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</si>
  <si>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</si>
  <si>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</si>
  <si>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</si>
  <si>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</si>
  <si>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</si>
  <si>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</si>
  <si>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</si>
  <si>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</si>
  <si>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</si>
  <si>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</si>
  <si>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</si>
  <si>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</si>
  <si>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</si>
  <si>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</si>
  <si>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</si>
  <si>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</si>
  <si>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</si>
  <si>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</si>
  <si>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</si>
  <si>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</si>
  <si>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</si>
  <si>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</si>
  <si>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</si>
  <si>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</si>
  <si>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</si>
  <si>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</si>
  <si>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</si>
  <si>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</si>
  <si>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</si>
  <si>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</si>
  <si>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</si>
  <si>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</si>
  <si>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</si>
  <si>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</si>
  <si>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</si>
  <si>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</si>
  <si>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</si>
  <si>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</si>
  <si>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</si>
  <si>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</si>
  <si>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</si>
  <si>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</si>
  <si>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</si>
  <si>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</si>
  <si>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</si>
  <si>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</si>
  <si>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</si>
  <si>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</si>
  <si>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</si>
  <si>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</si>
  <si>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</si>
  <si>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</si>
  <si>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</si>
  <si>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</si>
  <si>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</si>
  <si>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</si>
  <si>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</si>
  <si>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</si>
  <si>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</si>
  <si>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</si>
  <si>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</si>
  <si>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</si>
  <si>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</si>
  <si>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</si>
  <si>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</si>
  <si>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</si>
  <si>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</si>
  <si>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</si>
  <si>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</si>
  <si>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</si>
  <si>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</si>
  <si>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</si>
  <si>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</si>
  <si>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</si>
  <si>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</si>
  <si>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</si>
  <si>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</si>
  <si>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</si>
  <si>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</si>
  <si>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</si>
  <si>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</si>
  <si>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</si>
  <si>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</si>
  <si>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</si>
  <si>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</si>
  <si>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</si>
  <si>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</si>
  <si>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</si>
  <si>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</si>
  <si>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</si>
  <si>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</si>
  <si>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</si>
  <si>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</si>
  <si>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</si>
  <si>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</si>
  <si>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</si>
  <si>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</si>
  <si>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</si>
  <si>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</si>
  <si>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</si>
  <si>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</si>
  <si>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</si>
  <si>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</si>
  <si>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</si>
  <si>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</si>
  <si>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</si>
  <si>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</si>
  <si>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</si>
  <si>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</si>
  <si>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</si>
  <si>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</si>
  <si>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</si>
  <si>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</si>
  <si>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</si>
  <si>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</si>
  <si>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</si>
  <si>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</si>
  <si>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</si>
  <si>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</si>
  <si>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</si>
  <si>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</si>
  <si>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</si>
  <si>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</si>
  <si>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</si>
  <si>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</si>
  <si>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</si>
  <si>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</si>
  <si>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</si>
  <si>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</si>
  <si>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</si>
  <si>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</si>
  <si>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</si>
  <si>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</si>
  <si>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</si>
  <si>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</si>
  <si>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</si>
  <si>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</si>
  <si>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</si>
  <si>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</si>
  <si>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</si>
  <si>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</si>
  <si>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</si>
  <si>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</si>
  <si>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</si>
  <si>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</si>
  <si>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</si>
  <si>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</si>
  <si>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</si>
  <si>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</si>
  <si>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</si>
  <si>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</si>
  <si>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</si>
  <si>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</si>
  <si>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</si>
  <si>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</si>
  <si>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</si>
  <si>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</si>
  <si>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</si>
  <si>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</si>
  <si>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</si>
  <si>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</si>
  <si>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</si>
  <si>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</si>
  <si>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</si>
  <si>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</si>
  <si>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</si>
  <si>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</si>
  <si>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</si>
  <si>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</si>
  <si>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</si>
  <si>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</si>
  <si>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</si>
  <si>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</si>
  <si>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</si>
  <si>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</si>
  <si>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</si>
  <si>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</si>
  <si>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</si>
  <si>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</si>
  <si>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</si>
  <si>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</si>
  <si>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</si>
  <si>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</si>
  <si>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</si>
  <si>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</si>
  <si>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</si>
  <si>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</si>
  <si>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</si>
  <si>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</si>
  <si>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</si>
  <si>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</si>
  <si>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</si>
  <si>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</si>
  <si>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</si>
  <si>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</si>
  <si>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</si>
  <si>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</si>
  <si>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</si>
  <si>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</si>
  <si>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</si>
  <si>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</si>
  <si>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</si>
  <si>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</si>
  <si>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</si>
  <si>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</si>
  <si>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</si>
  <si>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</si>
  <si>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</si>
  <si>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</si>
  <si>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</si>
  <si>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</si>
  <si>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</si>
  <si>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</si>
  <si>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</si>
  <si>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</si>
  <si>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</si>
  <si>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</si>
  <si>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</si>
  <si>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</si>
  <si>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</si>
  <si>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</si>
  <si>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</si>
  <si>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</si>
  <si>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</si>
  <si>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</si>
  <si>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</si>
  <si>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</si>
  <si>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</si>
  <si>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</si>
  <si>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</si>
  <si>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</si>
  <si>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</si>
  <si>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</si>
  <si>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</si>
  <si>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</si>
  <si>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</si>
  <si>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</si>
  <si>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</si>
  <si>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</si>
  <si>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</si>
  <si>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</si>
  <si>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</si>
  <si>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</si>
  <si>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</si>
  <si>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</si>
  <si>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</si>
  <si>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</si>
  <si>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</si>
  <si>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</si>
  <si>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</si>
  <si>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</si>
  <si>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</si>
  <si>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</si>
  <si>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</si>
  <si>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</si>
  <si>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</si>
  <si>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</si>
  <si>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</si>
  <si>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</si>
  <si>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</si>
  <si>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</si>
  <si>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</si>
  <si>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</si>
  <si>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</si>
  <si>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</si>
  <si>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</si>
  <si>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</si>
  <si>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</si>
  <si>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</si>
  <si>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</si>
  <si>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</si>
  <si>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</si>
  <si>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</si>
  <si>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</si>
  <si>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</si>
  <si>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</si>
  <si>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</si>
  <si>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</si>
  <si>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</si>
  <si>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</si>
  <si>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</si>
  <si>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</si>
  <si>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</si>
  <si>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</si>
  <si>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</si>
  <si>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</si>
  <si>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</si>
  <si>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</si>
  <si>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</si>
  <si>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</si>
  <si>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</si>
  <si>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</si>
  <si>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</si>
  <si>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</si>
  <si>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</si>
  <si>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</si>
  <si>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</si>
  <si>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</si>
  <si>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</si>
  <si>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</si>
  <si>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</si>
  <si>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</si>
  <si>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</si>
  <si>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</si>
  <si>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</si>
  <si>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</si>
  <si>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</si>
  <si>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</si>
  <si>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</si>
  <si>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</si>
  <si>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</si>
  <si>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</si>
  <si>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</si>
  <si>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</si>
  <si>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</si>
  <si>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</si>
  <si>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</si>
  <si>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</si>
  <si>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</si>
  <si>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</si>
  <si>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</si>
  <si>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</si>
  <si>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</si>
  <si>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</si>
  <si>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</si>
  <si>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</si>
  <si>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</si>
  <si>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</si>
  <si>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</si>
  <si>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</si>
  <si>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</si>
  <si>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</si>
  <si>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</si>
  <si>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</si>
  <si>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</si>
  <si>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</si>
  <si>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</si>
  <si>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</si>
  <si>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</si>
  <si>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</si>
  <si>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</si>
  <si>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</si>
  <si>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</si>
  <si>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</si>
  <si>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</si>
  <si>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</si>
  <si>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</si>
  <si>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</si>
  <si>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</si>
  <si>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</si>
  <si>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</si>
  <si>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</si>
  <si>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</si>
  <si>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</si>
  <si>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</si>
  <si>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</si>
  <si>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</si>
  <si>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</si>
  <si>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</si>
  <si>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</si>
  <si>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</si>
  <si>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</si>
  <si>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</si>
  <si>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</si>
  <si>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</si>
  <si>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</si>
  <si>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</si>
  <si>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</si>
  <si>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</si>
  <si>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</si>
  <si>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</si>
  <si>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</si>
  <si>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</si>
  <si>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</si>
  <si>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</si>
  <si>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</si>
  <si>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</si>
  <si>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</si>
  <si>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</si>
  <si>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</si>
  <si>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</si>
  <si>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</si>
  <si>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</si>
  <si>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</si>
  <si>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</si>
  <si>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</si>
  <si>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</si>
  <si>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</si>
  <si>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</si>
  <si>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</si>
  <si>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</si>
  <si>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</si>
  <si>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</si>
  <si>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</si>
  <si>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</si>
  <si>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</si>
  <si>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</si>
  <si>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</si>
  <si>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</si>
  <si>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</si>
  <si>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</si>
  <si>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</si>
  <si>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</si>
  <si>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</si>
  <si>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</si>
  <si>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</si>
  <si>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</si>
  <si>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</si>
  <si>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</si>
  <si>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</si>
  <si>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</si>
  <si>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</si>
  <si>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</si>
  <si>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</si>
  <si>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</si>
  <si>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</si>
  <si>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</si>
  <si>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</si>
  <si>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</si>
  <si>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</si>
  <si>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</si>
  <si>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</si>
  <si>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</si>
  <si>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</si>
  <si>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</si>
  <si>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</si>
  <si>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</si>
  <si>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</si>
  <si>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</si>
  <si>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</si>
  <si>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</si>
  <si>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</si>
  <si>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</si>
  <si>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</si>
  <si>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</si>
  <si>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</si>
  <si>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</si>
  <si>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</si>
  <si>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</si>
  <si>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</si>
  <si>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</si>
  <si>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</si>
  <si>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</si>
  <si>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</si>
  <si>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</si>
  <si>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</si>
  <si>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</si>
  <si>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</si>
  <si>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</si>
  <si>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</si>
  <si>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</si>
  <si>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</si>
  <si>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</si>
  <si>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</si>
  <si>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</si>
  <si>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</si>
  <si>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</si>
  <si>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</si>
  <si>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</si>
  <si>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</si>
  <si>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</si>
  <si>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</si>
  <si>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</si>
  <si>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</si>
  <si>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</si>
  <si>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</si>
  <si>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</si>
  <si>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</si>
  <si>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</si>
  <si>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</si>
  <si>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</si>
  <si>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</si>
  <si>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</si>
  <si>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</si>
  <si>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</si>
  <si>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</si>
  <si>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</si>
  <si>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</si>
  <si>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</si>
  <si>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</si>
  <si>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</si>
  <si>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</si>
  <si>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</si>
  <si>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</si>
  <si>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</si>
  <si>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</si>
  <si>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</si>
  <si>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</si>
  <si>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</si>
  <si>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</si>
  <si>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</si>
  <si>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</si>
  <si>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</si>
  <si>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</si>
  <si>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</si>
  <si>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</si>
  <si>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</si>
  <si>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</si>
  <si>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</si>
  <si>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</si>
  <si>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</si>
  <si>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</si>
  <si>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</si>
  <si>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</si>
  <si>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</si>
  <si>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</si>
  <si>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</si>
  <si>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</si>
  <si>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</si>
  <si>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</si>
  <si>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</si>
  <si>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</si>
  <si>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</si>
  <si>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</si>
  <si>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</si>
  <si>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</si>
  <si>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</si>
  <si>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</si>
  <si>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</si>
  <si>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</si>
  <si>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</si>
  <si>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</si>
  <si>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</si>
  <si>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</si>
  <si>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</si>
  <si>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</si>
  <si>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</si>
  <si>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</si>
  <si>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</si>
  <si>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</si>
  <si>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</si>
  <si>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</si>
  <si>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</si>
  <si>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</si>
  <si>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</si>
  <si>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</si>
  <si>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</si>
  <si>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</si>
  <si>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</si>
  <si>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</si>
  <si>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</si>
  <si>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</si>
  <si>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</si>
  <si>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</si>
  <si>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</si>
  <si>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</si>
  <si>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</si>
  <si>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</si>
  <si>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</si>
  <si>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</si>
  <si>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</si>
  <si>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</si>
  <si>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</si>
  <si>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</si>
  <si>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</si>
  <si>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</si>
  <si>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</si>
  <si>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</si>
  <si>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</si>
  <si>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</si>
  <si>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</si>
  <si>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</si>
  <si>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</si>
  <si>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</si>
  <si>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</si>
  <si>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</si>
  <si>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</si>
  <si>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</si>
  <si>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</si>
  <si>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</si>
  <si>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</si>
  <si>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</si>
  <si>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</si>
  <si>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</si>
  <si>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</si>
  <si>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</si>
  <si>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</si>
  <si>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</si>
  <si>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</si>
  <si>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</si>
  <si>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</si>
  <si>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</si>
  <si>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</si>
  <si>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</si>
  <si>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</si>
  <si>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</si>
  <si>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</si>
  <si>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</si>
  <si>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</si>
  <si>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</si>
  <si>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</si>
  <si>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</si>
  <si>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</si>
  <si>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</si>
  <si>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</si>
  <si>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</si>
  <si>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</si>
  <si>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</si>
  <si>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</si>
  <si>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</si>
  <si>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</si>
  <si>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</si>
  <si>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</si>
  <si>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</si>
  <si>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</si>
  <si>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</si>
  <si>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</si>
  <si>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</si>
  <si>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</si>
  <si>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</si>
  <si>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</si>
  <si>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</si>
  <si>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</si>
  <si>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</si>
  <si>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</si>
  <si>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</si>
  <si>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</si>
  <si>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</si>
  <si>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</si>
  <si>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</si>
  <si>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</si>
  <si>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</si>
  <si>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</si>
  <si>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</si>
  <si>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</si>
  <si>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</si>
  <si>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</si>
  <si>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</si>
  <si>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</si>
  <si>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</si>
  <si>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</si>
  <si>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</si>
  <si>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</si>
  <si>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</si>
  <si>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</si>
  <si>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</si>
  <si>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</si>
  <si>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</si>
  <si>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</si>
  <si>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</si>
  <si>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</si>
  <si>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</si>
  <si>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</si>
  <si>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</si>
  <si>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</si>
  <si>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</si>
  <si>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</si>
  <si>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</si>
  <si>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</si>
  <si>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</si>
  <si>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</si>
  <si>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</si>
  <si>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</si>
  <si>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</si>
  <si>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</si>
  <si>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</si>
  <si>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</si>
  <si>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</si>
  <si>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</si>
  <si>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</si>
  <si>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</si>
  <si>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</si>
  <si>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</si>
  <si>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</si>
  <si>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</si>
  <si>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</si>
  <si>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</si>
  <si>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</si>
  <si>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</si>
  <si>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</si>
  <si>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</si>
  <si>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</si>
  <si>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</si>
  <si>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</si>
  <si>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</si>
  <si>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</si>
  <si>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</si>
  <si>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</si>
  <si>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</si>
  <si>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</si>
  <si>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</si>
  <si>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</si>
  <si>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</si>
  <si>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</si>
  <si>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</si>
  <si>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</si>
  <si>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</si>
  <si>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</si>
  <si>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</si>
  <si>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</si>
  <si>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</si>
  <si>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</si>
  <si>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</si>
  <si>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</si>
  <si>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</si>
  <si>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</si>
  <si>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</si>
  <si>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</si>
  <si>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</si>
  <si>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</si>
  <si>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</si>
  <si>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</si>
  <si>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</si>
  <si>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</si>
  <si>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</si>
  <si>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</si>
  <si>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</si>
  <si>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</si>
  <si>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</si>
  <si>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</si>
  <si>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</si>
  <si>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</si>
  <si>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</si>
  <si>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</si>
  <si>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</si>
  <si>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</si>
  <si>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</si>
  <si>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</si>
  <si>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</si>
  <si>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</si>
  <si>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</si>
  <si>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</si>
  <si>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</si>
  <si>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</si>
  <si>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</si>
  <si>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</si>
  <si>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</si>
  <si>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</si>
  <si>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</si>
  <si>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</si>
  <si>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</si>
  <si>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</si>
  <si>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</si>
  <si>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</si>
  <si>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</si>
  <si>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</si>
  <si>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</si>
  <si>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</si>
  <si>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</si>
  <si>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</si>
  <si>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</si>
  <si>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</si>
  <si>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</si>
  <si>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</si>
  <si>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</si>
  <si>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</si>
  <si>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</si>
  <si>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</si>
  <si>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</si>
  <si>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</si>
  <si>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</si>
  <si>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</si>
  <si>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</si>
  <si>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</si>
  <si>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</si>
  <si>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</si>
  <si>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</si>
  <si>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</si>
  <si>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</si>
  <si>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</si>
  <si>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</si>
  <si>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</si>
  <si>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</si>
  <si>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</si>
  <si>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</si>
  <si>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</si>
  <si>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</si>
  <si>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</si>
  <si>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</si>
  <si>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</si>
  <si>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</si>
  <si>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</si>
  <si>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</si>
  <si>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</si>
  <si>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</si>
  <si>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</si>
  <si>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</si>
  <si>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</si>
  <si>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</si>
  <si>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</si>
  <si>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</si>
  <si>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</si>
  <si>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</si>
  <si>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</si>
  <si>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</si>
  <si>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</si>
  <si>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</si>
  <si>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</si>
  <si>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</si>
  <si>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</si>
  <si>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</si>
  <si>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</si>
  <si>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</si>
  <si>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</si>
  <si>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</si>
  <si>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</si>
  <si>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</si>
  <si>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</si>
  <si>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</si>
  <si>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</si>
  <si>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</si>
  <si>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</si>
  <si>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</si>
  <si>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</si>
  <si>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</si>
  <si>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</si>
  <si>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</si>
  <si>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</si>
  <si>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</si>
  <si>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</si>
  <si>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</si>
  <si>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</si>
  <si>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</si>
  <si>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</si>
  <si>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</si>
  <si>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</si>
  <si>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</si>
  <si>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</si>
  <si>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</si>
  <si>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</si>
  <si>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</si>
  <si>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</si>
  <si>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</si>
  <si>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</si>
  <si>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</si>
  <si>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</si>
  <si>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</si>
  <si>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</si>
  <si>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</si>
  <si>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</si>
  <si>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</si>
  <si>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</si>
  <si>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</si>
  <si>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</si>
  <si>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</si>
  <si>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</si>
  <si>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</si>
  <si>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</si>
  <si>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</si>
  <si>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</si>
  <si>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</si>
  <si>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</si>
  <si>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</si>
  <si>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</si>
  <si>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</si>
  <si>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</si>
  <si>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</si>
  <si>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</si>
  <si>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</si>
  <si>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</si>
  <si>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</si>
  <si>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</si>
  <si>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</si>
  <si>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</si>
  <si>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</si>
  <si>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</si>
  <si>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</si>
  <si>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</si>
  <si>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</si>
  <si>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</si>
  <si>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</si>
  <si>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</si>
  <si>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</si>
  <si>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</si>
  <si>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</si>
  <si>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</si>
  <si>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</si>
  <si>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</si>
  <si>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</si>
  <si>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</si>
  <si>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</si>
  <si>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</si>
  <si>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</si>
  <si>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</si>
  <si>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</si>
  <si>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</si>
  <si>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</si>
  <si>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</si>
  <si>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</si>
  <si>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</si>
  <si>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</si>
  <si>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</si>
  <si>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</si>
  <si>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</si>
  <si>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</si>
  <si>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</si>
  <si>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</si>
  <si>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</si>
  <si>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</si>
  <si>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</si>
  <si>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</si>
  <si>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</si>
  <si>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</si>
  <si>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</si>
  <si>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</si>
  <si>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</si>
  <si>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</si>
  <si>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</si>
  <si>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</si>
  <si>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</si>
  <si>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</si>
  <si>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</si>
  <si>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</si>
  <si>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</si>
  <si>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</si>
  <si>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</si>
  <si>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</si>
  <si>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</si>
  <si>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</si>
  <si>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</si>
  <si>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</si>
  <si>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</si>
  <si>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</si>
  <si>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</si>
  <si>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</si>
  <si>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</si>
  <si>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</si>
  <si>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</si>
  <si>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</si>
  <si>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</si>
  <si>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</si>
  <si>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</si>
  <si>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</si>
  <si>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</si>
  <si>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</si>
  <si>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</si>
  <si>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</si>
  <si>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</si>
  <si>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</si>
  <si>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</si>
  <si>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</si>
  <si>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</si>
  <si>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</si>
  <si>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</si>
  <si>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</si>
  <si>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</si>
  <si>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</si>
  <si>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</si>
  <si>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</si>
  <si>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</si>
  <si>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</si>
  <si>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</si>
  <si>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</si>
  <si>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</si>
  <si>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</si>
  <si>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</si>
  <si>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</si>
  <si>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</si>
  <si>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</si>
  <si>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</si>
  <si>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</si>
  <si>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</si>
  <si>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</si>
  <si>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</si>
  <si>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</si>
  <si>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</si>
  <si>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</si>
  <si>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</si>
  <si>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</si>
  <si>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</si>
  <si>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</si>
  <si>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</si>
  <si>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</si>
  <si>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</si>
  <si>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</si>
  <si>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</si>
  <si>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</si>
  <si>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</si>
  <si>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</si>
  <si>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</si>
  <si>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</si>
  <si>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</si>
  <si>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</si>
  <si>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</si>
  <si>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</si>
  <si>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</si>
  <si>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</si>
  <si>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</si>
  <si>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</si>
  <si>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</si>
  <si>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</si>
  <si>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</si>
  <si>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</si>
  <si>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</si>
  <si>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</si>
  <si>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</si>
  <si>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</si>
  <si>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</si>
  <si>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</si>
  <si>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</si>
  <si>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</si>
  <si>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</si>
  <si>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</si>
  <si>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</si>
  <si>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</si>
  <si>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</si>
  <si>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</si>
  <si>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</si>
  <si>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</si>
  <si>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</si>
  <si>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</si>
  <si>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</si>
  <si>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</si>
  <si>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</si>
  <si>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</si>
  <si>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</si>
  <si>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</si>
  <si>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</si>
  <si>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</si>
  <si>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</si>
  <si>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</si>
  <si>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</si>
  <si>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</si>
  <si>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</si>
  <si>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</si>
  <si>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</si>
  <si>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</si>
  <si>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</si>
  <si>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</si>
  <si>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</si>
  <si>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</si>
  <si>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</si>
  <si>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</si>
  <si>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</si>
  <si>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</si>
  <si>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</si>
  <si>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</si>
  <si>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</si>
  <si>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</si>
  <si>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</si>
  <si>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</si>
  <si>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</si>
  <si>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</si>
  <si>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</si>
  <si>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</si>
  <si>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</si>
  <si>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</si>
  <si>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</si>
  <si>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</si>
  <si>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</si>
  <si>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</si>
  <si>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</si>
  <si>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</si>
  <si>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</si>
  <si>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</si>
  <si>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</si>
  <si>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</si>
  <si>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</si>
  <si>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</si>
  <si>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</si>
  <si>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</si>
  <si>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</si>
  <si>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</si>
  <si>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</si>
  <si>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</si>
  <si>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</si>
  <si>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</si>
  <si>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</si>
  <si>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</si>
  <si>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</si>
  <si>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</si>
  <si>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</si>
  <si>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</si>
  <si>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</si>
  <si>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</si>
  <si>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</si>
  <si>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</si>
  <si>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</si>
  <si>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</si>
  <si>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</si>
  <si>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</si>
  <si>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</si>
  <si>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</si>
  <si>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</si>
  <si>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</si>
  <si>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</si>
  <si>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</si>
  <si>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</si>
  <si>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</si>
  <si>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</si>
  <si>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</si>
  <si>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</si>
  <si>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</si>
  <si>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</si>
  <si>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</si>
  <si>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</si>
  <si>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</si>
  <si>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</si>
  <si>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</si>
  <si>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</si>
  <si>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</si>
  <si>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</si>
  <si>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</si>
  <si>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</si>
  <si>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</si>
  <si>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</si>
  <si>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</si>
  <si>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</si>
  <si>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</si>
  <si>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</si>
  <si>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</si>
  <si>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</si>
  <si>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</si>
  <si>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</si>
  <si>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</si>
  <si>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</si>
  <si>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</si>
  <si>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</si>
  <si>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</si>
  <si>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</si>
  <si>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</si>
  <si>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</si>
  <si>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</si>
  <si>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</si>
  <si>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</si>
  <si>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</si>
  <si>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</si>
  <si>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</si>
  <si>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</si>
  <si>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</si>
  <si>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</si>
  <si>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</si>
  <si>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</si>
  <si>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</si>
  <si>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</si>
  <si>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</si>
  <si>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</si>
  <si>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</si>
  <si>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</si>
  <si>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</si>
  <si>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</si>
  <si>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</si>
  <si>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</si>
  <si>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</si>
  <si>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</si>
  <si>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</si>
  <si>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</si>
  <si>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</si>
  <si>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</si>
  <si>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</si>
  <si>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</si>
  <si>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</si>
  <si>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</si>
  <si>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</si>
  <si>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</si>
  <si>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</si>
  <si>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</si>
  <si>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</si>
  <si>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</si>
  <si>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</si>
  <si>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</si>
  <si>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</si>
  <si>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</si>
  <si>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</si>
  <si>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</si>
  <si>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</si>
  <si>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</si>
  <si>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</si>
  <si>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</si>
  <si>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</si>
  <si>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</si>
  <si>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</si>
  <si>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</si>
  <si>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</si>
  <si>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</si>
  <si>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</si>
  <si>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</si>
  <si>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</si>
  <si>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</si>
  <si>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</si>
  <si>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</si>
  <si>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</si>
  <si>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</si>
  <si>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</si>
  <si>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</si>
  <si>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</si>
  <si>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</si>
  <si>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</si>
  <si>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</si>
  <si>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</si>
  <si>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</si>
  <si>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</si>
  <si>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</si>
  <si>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</si>
  <si>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</si>
  <si>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</si>
  <si>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</si>
  <si>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</si>
  <si>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</si>
  <si>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</si>
  <si>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</si>
  <si>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</si>
  <si>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</si>
  <si>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</si>
  <si>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</si>
  <si>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</si>
  <si>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</si>
  <si>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</si>
  <si>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</si>
  <si>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</si>
  <si>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</si>
  <si>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</si>
  <si>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</si>
  <si>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</si>
  <si>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</si>
  <si>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</si>
  <si>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</si>
  <si>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</si>
  <si>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</si>
  <si>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</si>
  <si>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</si>
  <si>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</si>
  <si>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</si>
  <si>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</si>
  <si>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</si>
  <si>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</si>
  <si>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</si>
  <si>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</si>
  <si>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</si>
  <si>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</si>
  <si>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</si>
  <si>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</si>
  <si>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</si>
  <si>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</si>
  <si>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</si>
  <si>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</si>
  <si>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</si>
  <si>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</si>
  <si>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</si>
  <si>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</si>
  <si>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</si>
  <si>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</si>
  <si>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</si>
  <si>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</si>
  <si>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</si>
  <si>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</si>
  <si>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</si>
  <si>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</si>
  <si>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</si>
  <si>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</si>
  <si>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</si>
  <si>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</si>
  <si>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</si>
  <si>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</si>
  <si>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</si>
  <si>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</si>
  <si>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</si>
  <si>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</si>
  <si>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</si>
  <si>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</si>
  <si>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</si>
  <si>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</si>
  <si>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</si>
  <si>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</si>
  <si>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</si>
  <si>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</si>
  <si>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</si>
  <si>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</si>
  <si>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</si>
  <si>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</si>
  <si>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</si>
  <si>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</si>
  <si>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</si>
  <si>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</si>
  <si>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</si>
  <si>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</si>
  <si>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</si>
  <si>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</si>
  <si>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</si>
  <si>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</si>
  <si>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</si>
  <si>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</si>
  <si>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</si>
  <si>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</si>
  <si>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</si>
  <si>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</si>
  <si>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</si>
  <si>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</si>
  <si>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</si>
  <si>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</si>
  <si>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</si>
  <si>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</si>
  <si>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</si>
  <si>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</si>
  <si>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</si>
  <si>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</si>
  <si>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</si>
  <si>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</si>
  <si>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</si>
  <si>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</si>
  <si>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</si>
  <si>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</si>
  <si>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</si>
  <si>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</si>
  <si>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</si>
  <si>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</si>
  <si>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</si>
  <si>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</si>
  <si>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</si>
  <si>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</si>
  <si>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</si>
  <si>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</si>
  <si>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</si>
  <si>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</si>
  <si>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</si>
  <si>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</si>
  <si>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</si>
  <si>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</si>
  <si>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</si>
  <si>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</si>
  <si>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</si>
  <si>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</si>
  <si>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</si>
  <si>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</si>
  <si>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</si>
  <si>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</si>
  <si>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</si>
  <si>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</si>
  <si>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</si>
  <si>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</si>
  <si>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</si>
  <si>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</si>
  <si>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</si>
  <si>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</si>
  <si>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</si>
  <si>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</si>
  <si>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</si>
  <si>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</si>
  <si>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</si>
  <si>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</si>
  <si>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</si>
  <si>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</si>
  <si>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</si>
  <si>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</si>
  <si>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</si>
  <si>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</si>
  <si>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</si>
  <si>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</si>
  <si>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</si>
  <si>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</si>
  <si>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</si>
  <si>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</si>
  <si>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</si>
  <si>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</si>
  <si>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</si>
  <si>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</si>
  <si>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</si>
  <si>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</si>
  <si>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</si>
  <si>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</si>
  <si>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</si>
  <si>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</si>
  <si>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</si>
  <si>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</si>
  <si>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</si>
  <si>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</si>
  <si>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</si>
  <si>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</si>
  <si>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</si>
  <si>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</si>
  <si>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</si>
  <si>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</si>
  <si>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</si>
  <si>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</si>
  <si>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</si>
  <si>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</si>
  <si>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</si>
  <si>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</si>
  <si>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</si>
  <si>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</si>
  <si>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</si>
  <si>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</si>
  <si>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</si>
  <si>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</si>
  <si>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</si>
  <si>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</si>
  <si>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</si>
  <si>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</si>
  <si>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</si>
  <si>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</si>
  <si>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</si>
  <si>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</si>
  <si>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</si>
  <si>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</si>
  <si>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</si>
  <si>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</si>
  <si>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</si>
  <si>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</si>
  <si>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</si>
  <si>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</si>
  <si>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</si>
  <si>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</si>
  <si>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</si>
  <si>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</si>
  <si>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</si>
  <si>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</si>
  <si>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</si>
  <si>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</si>
  <si>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</si>
  <si>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</si>
  <si>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</si>
  <si>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</si>
  <si>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</si>
  <si>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</si>
  <si>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</si>
  <si>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</si>
  <si>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</si>
  <si>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</si>
  <si>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</si>
  <si>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</si>
  <si>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</si>
  <si>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</si>
  <si>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</si>
  <si>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</si>
  <si>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</si>
  <si>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</si>
  <si>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</si>
  <si>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</si>
  <si>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</si>
  <si>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</si>
  <si>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</si>
  <si>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</si>
  <si>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</si>
  <si>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</si>
  <si>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</si>
  <si>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</si>
  <si>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</si>
  <si>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</si>
  <si>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</si>
  <si>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</si>
  <si>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</si>
  <si>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</si>
  <si>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</si>
  <si>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</si>
  <si>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</si>
  <si>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</si>
  <si>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</si>
  <si>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</si>
  <si>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</si>
  <si>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</si>
  <si>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</si>
  <si>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</si>
  <si>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</si>
  <si>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</si>
  <si>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</si>
  <si>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</si>
  <si>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</si>
  <si>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</si>
  <si>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</si>
  <si>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</si>
  <si>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</si>
  <si>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</si>
  <si>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</si>
  <si>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</si>
  <si>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</si>
  <si>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</si>
  <si>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</si>
  <si>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</si>
  <si>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</si>
  <si>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</si>
  <si>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</si>
  <si>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</si>
  <si>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</si>
  <si>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</si>
  <si>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</si>
  <si>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</si>
  <si>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</si>
  <si>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</si>
  <si>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</si>
  <si>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</si>
  <si>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</si>
  <si>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</si>
  <si>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</si>
  <si>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</si>
  <si>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</si>
  <si>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</si>
  <si>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</si>
  <si>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</si>
  <si>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</si>
  <si>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</si>
  <si>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</si>
  <si>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</si>
  <si>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</si>
  <si>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</si>
  <si>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</si>
  <si>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</si>
  <si>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</si>
  <si>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</si>
  <si>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</si>
  <si>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</si>
  <si>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</si>
  <si>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</si>
  <si>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</si>
  <si>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</si>
  <si>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</si>
  <si>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</si>
  <si>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</si>
  <si>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</si>
  <si>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</si>
  <si>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</si>
  <si>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</si>
  <si>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</si>
  <si>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</si>
  <si>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</si>
  <si>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</si>
  <si>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</si>
  <si>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</si>
  <si>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</si>
  <si>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</si>
  <si>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</si>
  <si>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</si>
  <si>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</si>
  <si>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</si>
  <si>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</si>
  <si>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</si>
  <si>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</si>
  <si>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</si>
  <si>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</si>
  <si>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</si>
  <si>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</si>
  <si>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</si>
  <si>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</si>
  <si>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</si>
  <si>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</si>
  <si>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</si>
  <si>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</si>
  <si>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</si>
  <si>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</si>
  <si>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</si>
  <si>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</si>
  <si>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</si>
  <si>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</si>
  <si>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</si>
  <si>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</si>
  <si>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</si>
  <si>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</si>
  <si>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</si>
  <si>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</si>
  <si>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</si>
  <si>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</si>
  <si>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</si>
  <si>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</si>
  <si>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</si>
  <si>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</si>
  <si>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</si>
  <si>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</si>
  <si>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</si>
  <si>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</si>
  <si>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</si>
  <si>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</si>
  <si>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</si>
  <si>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</si>
  <si>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</si>
  <si>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</si>
  <si>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</si>
  <si>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</si>
  <si>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</si>
  <si>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</si>
  <si>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</si>
  <si>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</si>
  <si>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</si>
  <si>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</si>
  <si>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</si>
  <si>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</si>
  <si>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</si>
  <si>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</si>
  <si>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</si>
  <si>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</si>
  <si>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</si>
  <si>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</si>
  <si>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</si>
  <si>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</si>
  <si>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</si>
  <si>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</si>
  <si>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</si>
  <si>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</si>
  <si>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</si>
  <si>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</si>
  <si>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</si>
  <si>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</si>
  <si>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</si>
  <si>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</si>
  <si>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</si>
  <si>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</si>
  <si>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</si>
  <si>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</si>
  <si>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</si>
  <si>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</si>
  <si>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</si>
  <si>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</si>
  <si>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</si>
  <si>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</si>
  <si>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</si>
  <si>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</si>
  <si>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</si>
  <si>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</si>
  <si>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</si>
  <si>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</si>
  <si>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</si>
  <si>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</si>
  <si>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</si>
  <si>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</si>
  <si>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</si>
  <si>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</si>
  <si>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</si>
  <si>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</si>
  <si>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</si>
  <si>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</si>
  <si>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</si>
  <si>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</si>
  <si>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</si>
  <si>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</si>
  <si>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</si>
  <si>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</si>
  <si>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</si>
  <si>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</si>
  <si>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</si>
  <si>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</si>
  <si>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</si>
  <si>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</si>
  <si>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</si>
  <si>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</si>
  <si>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</si>
  <si>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</si>
  <si>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</si>
  <si>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</si>
  <si>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</si>
  <si>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</si>
  <si>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</si>
  <si>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</si>
  <si>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</si>
  <si>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</si>
  <si>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</si>
  <si>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</si>
  <si>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</si>
  <si>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</si>
  <si>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</si>
  <si>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</si>
  <si>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</si>
  <si>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</si>
  <si>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</si>
  <si>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</si>
  <si>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</si>
  <si>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</si>
  <si>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</si>
  <si>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</si>
  <si>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</si>
  <si>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</si>
  <si>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</si>
  <si>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</si>
  <si>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</si>
  <si>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</si>
  <si>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</si>
  <si>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</si>
  <si>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</si>
  <si>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</si>
  <si>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</si>
  <si>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</si>
  <si>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</si>
  <si>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</si>
  <si>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</si>
  <si>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</si>
  <si>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</si>
  <si>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</si>
  <si>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</si>
  <si>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</si>
  <si>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</si>
  <si>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</si>
  <si>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</si>
  <si>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</si>
  <si>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</si>
  <si>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</si>
  <si>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</si>
  <si>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</si>
  <si>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</si>
  <si>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</si>
  <si>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</si>
  <si>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</si>
  <si>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</si>
  <si>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</si>
  <si>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</si>
  <si>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</si>
  <si>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</si>
  <si>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</si>
  <si>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</si>
  <si>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</si>
  <si>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</si>
  <si>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</si>
  <si>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</si>
  <si>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</si>
  <si>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</si>
  <si>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</si>
  <si>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</si>
  <si>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</si>
  <si>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</si>
  <si>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</si>
  <si>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</si>
  <si>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</si>
  <si>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</si>
  <si>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</si>
  <si>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</si>
  <si>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</si>
  <si>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</si>
  <si>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</si>
  <si>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</si>
  <si>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</si>
  <si>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</si>
  <si>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</si>
  <si>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</si>
  <si>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</si>
  <si>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</si>
  <si>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</si>
  <si>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</si>
  <si>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</si>
  <si>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</si>
  <si>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</si>
  <si>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</si>
  <si>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</si>
  <si>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</si>
  <si>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</si>
  <si>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</si>
  <si>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</si>
  <si>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</si>
  <si>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</si>
  <si>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</si>
  <si>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</si>
  <si>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</si>
  <si>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</si>
  <si>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</si>
  <si>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</si>
  <si>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</si>
  <si>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</si>
  <si>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</si>
  <si>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</si>
  <si>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</si>
  <si>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</si>
  <si>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</si>
  <si>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</si>
  <si>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</si>
  <si>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</si>
  <si>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</si>
  <si>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</si>
  <si>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</si>
  <si>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</si>
  <si>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</si>
  <si>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</si>
  <si>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</si>
  <si>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</si>
  <si>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</si>
  <si>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</si>
  <si>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</si>
  <si>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</si>
  <si>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</si>
  <si>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</si>
  <si>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</si>
  <si>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</si>
  <si>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</si>
  <si>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</si>
  <si>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</si>
  <si>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</si>
  <si>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</si>
  <si>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</si>
  <si>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</si>
  <si>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</si>
  <si>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</si>
  <si>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</si>
  <si>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</si>
  <si>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</si>
  <si>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</si>
  <si>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</si>
  <si>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</si>
  <si>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</si>
  <si>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</si>
  <si>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</si>
  <si>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</si>
  <si>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</si>
  <si>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</si>
  <si>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</si>
  <si>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</si>
  <si>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</si>
  <si>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</si>
  <si>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</si>
  <si>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</si>
  <si>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</si>
  <si>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</si>
  <si>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</si>
  <si>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</si>
  <si>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</si>
  <si>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</si>
  <si>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</si>
  <si>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</si>
  <si>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</si>
  <si>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</si>
  <si>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</si>
  <si>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</si>
  <si>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</si>
  <si>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</si>
  <si>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</si>
  <si>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</si>
  <si>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</si>
  <si>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</si>
  <si>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</si>
  <si>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</si>
  <si>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</si>
  <si>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</si>
  <si>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</si>
  <si>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</si>
  <si>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</si>
  <si>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</si>
  <si>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</si>
  <si>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</si>
  <si>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</si>
  <si>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</si>
  <si>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</si>
  <si>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</si>
  <si>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</si>
  <si>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</si>
  <si>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</si>
  <si>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</si>
  <si>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</si>
  <si>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</si>
  <si>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</si>
  <si>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</si>
  <si>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</si>
  <si>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</si>
  <si>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</si>
  <si>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</si>
  <si>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</si>
  <si>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</si>
  <si>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</si>
  <si>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</si>
  <si>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</si>
  <si>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</si>
  <si>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</si>
  <si>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</si>
  <si>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</si>
  <si>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</si>
  <si>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</si>
  <si>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</si>
  <si>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</si>
  <si>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</si>
  <si>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</si>
  <si>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</si>
  <si>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</si>
  <si>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</si>
  <si>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</si>
  <si>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</si>
  <si>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</si>
  <si>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</si>
  <si>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</si>
  <si>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</si>
  <si>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</si>
  <si>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</si>
  <si>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</si>
  <si>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</si>
  <si>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</si>
  <si>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</si>
  <si>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</si>
  <si>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</si>
  <si>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</si>
  <si>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</si>
  <si>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</si>
  <si>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</si>
  <si>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</si>
  <si>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</si>
  <si>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</si>
  <si>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</si>
  <si>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</si>
  <si>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</si>
  <si>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</si>
  <si>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</si>
  <si>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</si>
  <si>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</si>
  <si>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</si>
  <si>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</si>
  <si>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</si>
  <si>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</si>
  <si>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</si>
  <si>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</si>
  <si>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</si>
  <si>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</si>
  <si>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</si>
  <si>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</si>
  <si>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</si>
  <si>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</si>
  <si>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</si>
  <si>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</si>
  <si>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</si>
  <si>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</si>
  <si>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</si>
  <si>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</si>
  <si>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</si>
  <si>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</si>
  <si>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</si>
  <si>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</si>
  <si>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</si>
  <si>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</si>
  <si>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</si>
  <si>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</si>
  <si>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</si>
  <si>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</si>
  <si>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</si>
  <si>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</si>
  <si>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</si>
  <si>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</si>
  <si>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</si>
  <si>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</si>
  <si>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</si>
  <si>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</si>
  <si>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</si>
  <si>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</si>
  <si>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</si>
  <si>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</si>
  <si>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</si>
  <si>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</si>
  <si>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</si>
  <si>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</si>
  <si>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</si>
  <si>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</si>
  <si>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</si>
  <si>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</si>
  <si>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</si>
  <si>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</si>
  <si>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</si>
  <si>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</si>
  <si>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</si>
  <si>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</si>
  <si>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</si>
  <si>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</si>
  <si>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</si>
  <si>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</si>
  <si>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</si>
  <si>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</si>
  <si>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</si>
  <si>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</si>
  <si>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</si>
  <si>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</si>
  <si>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</si>
  <si>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</si>
  <si>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</si>
  <si>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</si>
  <si>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</si>
  <si>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</si>
  <si>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</si>
  <si>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</si>
  <si>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</si>
  <si>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</si>
  <si>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</si>
  <si>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</si>
  <si>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</si>
  <si>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</si>
  <si>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</si>
  <si>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</si>
  <si>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</si>
  <si>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</si>
  <si>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</si>
  <si>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</si>
  <si>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</si>
  <si>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</si>
  <si>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</si>
  <si>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</si>
  <si>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</si>
  <si>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</si>
  <si>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</si>
  <si>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</si>
  <si>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</si>
  <si>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</si>
  <si>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</si>
  <si>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</si>
  <si>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</si>
  <si>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</si>
  <si>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</si>
  <si>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</si>
  <si>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</si>
  <si>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</si>
  <si>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</si>
  <si>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</si>
  <si>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</si>
  <si>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</si>
  <si>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</si>
  <si>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</si>
  <si>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</si>
  <si>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</si>
  <si>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</si>
  <si>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</si>
  <si>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</si>
  <si>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</si>
  <si>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</si>
  <si>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</si>
  <si>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</si>
  <si>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</si>
  <si>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</si>
  <si>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</si>
  <si>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</si>
  <si>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</si>
  <si>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</si>
  <si>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</si>
  <si>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</si>
  <si>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</si>
  <si>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</si>
  <si>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</si>
  <si>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</si>
  <si>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</si>
  <si>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</si>
  <si>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</si>
  <si>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</si>
  <si>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</si>
  <si>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</si>
  <si>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</si>
  <si>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</si>
  <si>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</si>
  <si>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</si>
  <si>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</si>
  <si>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</si>
  <si>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</si>
  <si>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</si>
  <si>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</si>
  <si>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</si>
  <si>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</si>
  <si>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</si>
  <si>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</si>
  <si>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</si>
  <si>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</si>
  <si>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</si>
  <si>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</si>
  <si>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</si>
  <si>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</si>
  <si>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</si>
  <si>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</si>
  <si>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</si>
  <si>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</si>
  <si>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</si>
  <si>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</si>
  <si>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</si>
  <si>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</si>
  <si>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</si>
  <si>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</si>
  <si>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</si>
  <si>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</si>
  <si>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</si>
  <si>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</si>
  <si>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</si>
  <si>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</si>
  <si>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</si>
  <si>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</si>
  <si>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</si>
  <si>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</si>
  <si>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</si>
  <si>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</si>
  <si>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</si>
  <si>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</si>
  <si>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</si>
  <si>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</si>
  <si>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</si>
  <si>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</si>
  <si>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</si>
  <si>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</si>
  <si>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</si>
  <si>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</si>
  <si>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</si>
  <si>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</si>
  <si>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</si>
  <si>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</si>
  <si>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</si>
  <si>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</si>
  <si>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</si>
  <si>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</si>
  <si>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</si>
  <si>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</si>
  <si>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</si>
  <si>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</si>
  <si>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</si>
  <si>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</si>
  <si>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</si>
  <si>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</si>
  <si>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</si>
  <si>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</si>
  <si>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</si>
  <si>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</si>
  <si>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</si>
  <si>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</si>
  <si>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</si>
  <si>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</si>
  <si>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</si>
  <si>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</si>
  <si>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</si>
  <si>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</si>
  <si>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</si>
  <si>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</si>
  <si>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</si>
  <si>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</si>
  <si>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</si>
  <si>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</si>
  <si>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</si>
  <si>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</si>
  <si>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</si>
  <si>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</si>
  <si>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</si>
  <si>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</si>
  <si>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</si>
  <si>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</si>
  <si>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</si>
  <si>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</si>
  <si>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</si>
  <si>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</si>
  <si>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</si>
  <si>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</si>
  <si>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</si>
  <si>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</si>
  <si>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</si>
  <si>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</si>
  <si>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</si>
  <si>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</si>
  <si>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</si>
  <si>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</si>
  <si>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</si>
  <si>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</si>
  <si>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</si>
  <si>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</si>
  <si>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</si>
  <si>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</si>
  <si>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</si>
  <si>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</si>
  <si>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</si>
  <si>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</si>
  <si>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</si>
  <si>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</si>
  <si>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</si>
  <si>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</si>
  <si>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</si>
  <si>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</si>
  <si>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</si>
  <si>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</si>
  <si>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</si>
  <si>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</si>
  <si>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</si>
  <si>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</si>
  <si>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</si>
  <si>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</si>
  <si>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</si>
  <si>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</si>
  <si>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</si>
  <si>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</si>
  <si>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</si>
  <si>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</si>
  <si>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</si>
  <si>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</si>
  <si>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</si>
  <si>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</si>
  <si>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</si>
  <si>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</si>
  <si>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</si>
  <si>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</si>
  <si>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</si>
  <si>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</si>
  <si>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</si>
  <si>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</si>
  <si>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</si>
  <si>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</si>
  <si>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</si>
  <si>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</si>
  <si>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</si>
  <si>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</si>
  <si>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</si>
  <si>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</si>
  <si>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</si>
  <si>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</si>
  <si>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</si>
  <si>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</si>
  <si>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</si>
  <si>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</si>
  <si>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</si>
  <si>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</si>
  <si>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</si>
  <si>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</si>
  <si>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</si>
  <si>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</si>
  <si>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</si>
  <si>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</si>
  <si>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</si>
  <si>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</si>
  <si>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</si>
  <si>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</si>
  <si>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</si>
  <si>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</si>
  <si>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</si>
  <si>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</si>
  <si>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</si>
  <si>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</si>
  <si>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</si>
  <si>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</si>
  <si>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</si>
  <si>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</si>
  <si>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</si>
  <si>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</si>
  <si>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</si>
  <si>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</si>
  <si>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</si>
  <si>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</si>
  <si>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</si>
  <si>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</si>
  <si>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</si>
  <si>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</si>
  <si>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</si>
  <si>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</si>
  <si>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</si>
  <si>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</si>
  <si>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</si>
  <si>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</si>
  <si>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</si>
  <si>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</si>
  <si>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</si>
  <si>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</si>
  <si>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</si>
  <si>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</si>
  <si>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</si>
  <si>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</si>
  <si>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</si>
  <si>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</si>
  <si>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</si>
  <si>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</si>
  <si>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</si>
  <si>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</si>
  <si>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</si>
  <si>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</si>
  <si>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</si>
  <si>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</si>
  <si>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</si>
  <si>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</si>
  <si>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</si>
  <si>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</si>
  <si>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</si>
  <si>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</si>
  <si>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</si>
  <si>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</si>
  <si>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</si>
  <si>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</si>
  <si>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</si>
  <si>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</si>
  <si>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</si>
  <si>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</si>
  <si>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</si>
  <si>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</si>
  <si>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</si>
  <si>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</si>
  <si>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</si>
  <si>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</si>
  <si>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</si>
  <si>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</si>
  <si>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</si>
  <si>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</si>
  <si>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</si>
  <si>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</si>
  <si>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</si>
  <si>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</si>
  <si>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</si>
  <si>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</si>
  <si>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</si>
  <si>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</si>
  <si>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</si>
  <si>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</si>
  <si>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</si>
  <si>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</si>
  <si>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</si>
  <si>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</si>
  <si>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</si>
  <si>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</si>
  <si>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</si>
  <si>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</si>
  <si>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</si>
  <si>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</si>
  <si>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</si>
  <si>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</si>
  <si>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</si>
  <si>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</si>
  <si>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</si>
  <si>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</si>
  <si>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</si>
  <si>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</si>
  <si>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</si>
  <si>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</si>
  <si>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</si>
  <si>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</si>
  <si>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</si>
  <si>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</si>
  <si>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</si>
  <si>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</si>
  <si>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</si>
  <si>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</si>
  <si>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</si>
  <si>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</si>
  <si>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</si>
  <si>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</si>
  <si>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</si>
  <si>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</si>
  <si>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</si>
  <si>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</si>
  <si>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</si>
  <si>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</si>
  <si>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</si>
  <si>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</si>
  <si>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</si>
  <si>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</si>
  <si>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</si>
  <si>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</si>
  <si>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</si>
  <si>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</si>
  <si>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</si>
  <si>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</si>
  <si>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</si>
  <si>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</si>
  <si>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</si>
  <si>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</si>
  <si>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</si>
  <si>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</si>
  <si>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</si>
  <si>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</si>
  <si>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</si>
  <si>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</si>
  <si>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</si>
  <si>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</si>
  <si>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</si>
  <si>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</si>
  <si>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</si>
  <si>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</si>
  <si>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</si>
  <si>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</si>
  <si>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</si>
  <si>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</si>
  <si>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</si>
  <si>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</si>
  <si>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</si>
  <si>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</si>
  <si>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</si>
  <si>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</si>
  <si>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</si>
  <si>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</si>
  <si>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</si>
  <si>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</si>
  <si>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</si>
  <si>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</si>
  <si>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</si>
  <si>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</si>
  <si>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</si>
  <si>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</si>
  <si>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</si>
  <si>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</si>
  <si>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</si>
  <si>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</si>
  <si>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</si>
  <si>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</si>
  <si>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</si>
  <si>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</si>
  <si>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</si>
  <si>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</si>
  <si>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</si>
  <si>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</si>
  <si>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</si>
  <si>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</si>
  <si>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</si>
  <si>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</si>
  <si>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</si>
  <si>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</si>
  <si>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</si>
  <si>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</si>
  <si>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</si>
  <si>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</si>
  <si>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</si>
  <si>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</si>
  <si>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</si>
  <si>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</si>
  <si>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</si>
  <si>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</si>
  <si>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</si>
  <si>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</si>
  <si>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</si>
  <si>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</si>
  <si>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</si>
  <si>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</si>
  <si>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</si>
  <si>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</si>
  <si>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</si>
  <si>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</si>
  <si>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</si>
  <si>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</si>
  <si>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</si>
  <si>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</si>
  <si>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</si>
  <si>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</si>
  <si>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</si>
  <si>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</si>
  <si>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</si>
  <si>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</si>
  <si>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</si>
  <si>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</si>
  <si>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</si>
  <si>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</si>
  <si>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</si>
  <si>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</si>
  <si>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</si>
  <si>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</si>
  <si>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</si>
  <si>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</si>
  <si>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</si>
  <si>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</si>
  <si>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</si>
  <si>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</si>
  <si>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</si>
  <si>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</si>
  <si>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</si>
  <si>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</si>
  <si>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</si>
  <si>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</si>
  <si>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</si>
  <si>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</si>
  <si>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</si>
  <si>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</si>
  <si>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</si>
  <si>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</si>
  <si>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</si>
  <si>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</si>
  <si>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</si>
  <si>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</si>
  <si>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</si>
  <si>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</si>
  <si>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</si>
  <si>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</si>
  <si>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</si>
  <si>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</si>
  <si>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</si>
  <si>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</si>
  <si>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</si>
  <si>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</si>
  <si>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</si>
  <si>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</si>
  <si>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</si>
  <si>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</si>
  <si>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</si>
  <si>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</si>
  <si>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</si>
  <si>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</si>
  <si>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</si>
  <si>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</si>
  <si>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</si>
  <si>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</si>
  <si>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</si>
  <si>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</si>
  <si>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</si>
  <si>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</si>
  <si>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</si>
  <si>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</si>
  <si>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</si>
  <si>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</si>
  <si>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</si>
  <si>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</si>
  <si>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</si>
  <si>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</si>
  <si>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</si>
  <si>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</si>
  <si>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</si>
  <si>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</si>
  <si>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</si>
  <si>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</si>
  <si>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</si>
  <si>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</si>
  <si>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</si>
  <si>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</si>
  <si>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</si>
  <si>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</si>
  <si>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</si>
  <si>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</si>
  <si>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</si>
  <si>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</si>
  <si>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</si>
  <si>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</si>
  <si>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</si>
  <si>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</si>
  <si>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</si>
  <si>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</si>
  <si>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</si>
  <si>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</si>
  <si>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</si>
  <si>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</si>
  <si>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</si>
  <si>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</si>
  <si>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</si>
  <si>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</si>
  <si>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</si>
  <si>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</si>
  <si>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</si>
  <si>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</si>
  <si>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</si>
  <si>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</si>
  <si>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</si>
  <si>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</si>
  <si>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</si>
  <si>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</si>
  <si>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</si>
  <si>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</si>
  <si>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</si>
  <si>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</si>
  <si>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</si>
  <si>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</si>
  <si>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</si>
  <si>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</si>
  <si>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</si>
  <si>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</si>
  <si>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</si>
  <si>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</si>
  <si>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</si>
  <si>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</si>
  <si>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</si>
  <si>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</si>
  <si>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</si>
  <si>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</si>
  <si>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</si>
  <si>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</si>
  <si>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</si>
  <si>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</si>
  <si>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</si>
  <si>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</si>
  <si>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</si>
  <si>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</si>
  <si>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</si>
  <si>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</si>
  <si>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</si>
  <si>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</si>
  <si>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</si>
  <si>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</si>
  <si>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</si>
  <si>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</si>
  <si>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</si>
  <si>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</si>
  <si>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</si>
  <si>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</si>
  <si>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</si>
  <si>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</si>
  <si>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</si>
  <si>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</si>
  <si>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</si>
  <si>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</si>
  <si>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</si>
  <si>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</si>
  <si>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</si>
  <si>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</si>
  <si>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</si>
  <si>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</si>
  <si>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</si>
  <si>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</si>
  <si>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</si>
  <si>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</si>
  <si>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</si>
  <si>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</si>
  <si>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</si>
  <si>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</si>
  <si>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</si>
  <si>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</si>
  <si>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</si>
  <si>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</si>
  <si>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</si>
  <si>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</si>
  <si>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</si>
  <si>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</si>
  <si>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</si>
  <si>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</si>
  <si>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</si>
  <si>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</si>
  <si>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</si>
  <si>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</si>
  <si>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</si>
  <si>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</si>
  <si>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</si>
  <si>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</si>
  <si>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</si>
  <si>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</si>
  <si>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</si>
  <si>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</si>
  <si>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</si>
  <si>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</si>
  <si>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</si>
  <si>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</si>
  <si>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</si>
  <si>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</si>
  <si>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</si>
  <si>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</si>
  <si>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</si>
  <si>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</si>
  <si>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</si>
  <si>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</si>
  <si>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</si>
  <si>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</si>
  <si>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</si>
  <si>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</si>
  <si>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</si>
  <si>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</si>
  <si>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</si>
  <si>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</si>
  <si>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</si>
  <si>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</si>
  <si>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</si>
  <si>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</si>
  <si>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</si>
  <si>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</si>
  <si>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</si>
  <si>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</si>
  <si>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</si>
  <si>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</si>
  <si>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</si>
  <si>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</si>
  <si>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</si>
  <si>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</si>
  <si>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</si>
  <si>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</si>
  <si>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</si>
  <si>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</si>
  <si>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</si>
  <si>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</si>
  <si>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</si>
  <si>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</si>
  <si>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</si>
  <si>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</si>
  <si>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</si>
  <si>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</si>
  <si>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</si>
  <si>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</si>
  <si>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</si>
  <si>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</si>
  <si>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</si>
  <si>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</si>
  <si>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</si>
  <si>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</si>
  <si>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</si>
  <si>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</si>
  <si>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</si>
  <si>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</si>
  <si>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</si>
  <si>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</si>
  <si>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</si>
  <si>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</si>
  <si>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</si>
  <si>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</si>
  <si>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</si>
  <si>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</si>
  <si>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</si>
  <si>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</si>
  <si>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</si>
  <si>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</si>
  <si>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</si>
  <si>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</si>
  <si>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</si>
  <si>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</si>
  <si>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</si>
  <si>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</si>
  <si>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</si>
  <si>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</si>
  <si>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</si>
  <si>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</si>
  <si>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</si>
  <si>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</si>
  <si>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</si>
  <si>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</si>
  <si>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</si>
  <si>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</si>
  <si>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</si>
  <si>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</si>
  <si>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</si>
  <si>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</si>
  <si>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</si>
  <si>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</si>
  <si>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</si>
  <si>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</si>
  <si>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</si>
  <si>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</si>
  <si>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</si>
  <si>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</si>
  <si>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</si>
  <si>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</si>
  <si>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</si>
  <si>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</si>
  <si>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</si>
  <si>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</si>
  <si>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</si>
  <si>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</si>
  <si>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</si>
  <si>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</si>
  <si>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</si>
  <si>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</si>
  <si>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</si>
  <si>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</si>
  <si>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</si>
  <si>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</si>
  <si>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</si>
  <si>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</si>
  <si>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</si>
  <si>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</si>
  <si>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</si>
  <si>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</si>
  <si>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</si>
  <si>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</si>
  <si>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</si>
  <si>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</si>
  <si>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</si>
  <si>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</si>
  <si>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</si>
  <si>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</si>
  <si>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</si>
  <si>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</si>
  <si>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</si>
  <si>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</si>
  <si>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</si>
  <si>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</si>
  <si>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</si>
  <si>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</si>
  <si>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</si>
  <si>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</si>
  <si>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</si>
  <si>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</si>
  <si>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</si>
  <si>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</si>
  <si>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</si>
  <si>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</si>
  <si>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</si>
  <si>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</si>
  <si>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</si>
  <si>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</si>
  <si>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</si>
  <si>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</si>
  <si>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</si>
  <si>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</si>
  <si>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</si>
  <si>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</si>
  <si>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</si>
  <si>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</si>
  <si>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</si>
  <si>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</si>
  <si>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</si>
  <si>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</si>
  <si>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</si>
  <si>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</si>
  <si>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</si>
  <si>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</si>
  <si>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</si>
  <si>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</si>
  <si>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</si>
  <si>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</si>
  <si>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</si>
  <si>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</si>
  <si>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</si>
  <si>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</si>
  <si>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</si>
  <si>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</si>
  <si>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</si>
  <si>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</si>
  <si>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</si>
  <si>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</si>
  <si>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</si>
  <si>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</si>
  <si>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</si>
  <si>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</si>
  <si>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</si>
  <si>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</si>
  <si>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</si>
  <si>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</si>
  <si>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</si>
  <si>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</si>
  <si>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</si>
  <si>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</si>
  <si>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</si>
  <si>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</si>
  <si>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</si>
  <si>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</si>
  <si>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</si>
  <si>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</si>
  <si>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</si>
  <si>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</si>
  <si>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</si>
  <si>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</si>
  <si>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</si>
  <si>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</si>
  <si>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</si>
  <si>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</si>
  <si>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</si>
  <si>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</si>
  <si>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</si>
  <si>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</si>
  <si>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</si>
  <si>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</si>
  <si>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</si>
  <si>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</si>
  <si>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</si>
  <si>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</si>
  <si>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</si>
  <si>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</si>
  <si>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</si>
  <si>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</si>
  <si>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</si>
  <si>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</si>
  <si>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</si>
  <si>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</si>
  <si>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</si>
  <si>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</si>
  <si>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</si>
  <si>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</si>
  <si>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</si>
  <si>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</si>
  <si>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</si>
  <si>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</si>
  <si>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</si>
  <si>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</si>
  <si>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</si>
  <si>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</si>
  <si>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</si>
  <si>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</si>
  <si>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</si>
  <si>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</si>
  <si>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</si>
  <si>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</si>
  <si>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</si>
  <si>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</si>
  <si>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</si>
  <si>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</si>
  <si>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</si>
  <si>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</si>
  <si>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</si>
  <si>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</si>
  <si>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</si>
  <si>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</si>
  <si>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</si>
  <si>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</si>
  <si>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</si>
  <si>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</si>
  <si>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</si>
  <si>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</si>
  <si>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</si>
  <si>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</si>
  <si>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</si>
  <si>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</si>
  <si>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</si>
  <si>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</si>
  <si>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</si>
  <si>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</si>
  <si>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</si>
  <si>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</si>
  <si>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</si>
  <si>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</si>
  <si>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</si>
  <si>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</si>
  <si>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</si>
  <si>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</si>
  <si>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</si>
  <si>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</si>
  <si>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</si>
  <si>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</si>
  <si>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</si>
  <si>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</si>
  <si>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</si>
  <si>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</si>
  <si>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</si>
  <si>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</si>
  <si>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</si>
  <si>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</si>
  <si>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</si>
  <si>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</si>
  <si>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</si>
  <si>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</si>
  <si>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</si>
  <si>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</si>
  <si>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</si>
  <si>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</si>
  <si>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</si>
  <si>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</si>
  <si>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</si>
  <si>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</si>
  <si>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</si>
  <si>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</si>
  <si>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</si>
  <si>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</si>
  <si>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</si>
  <si>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</si>
  <si>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</si>
  <si>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</si>
  <si>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</si>
  <si>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</si>
  <si>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</si>
  <si>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</si>
  <si>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</si>
  <si>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</si>
  <si>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</si>
  <si>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</si>
  <si>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</si>
  <si>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</si>
  <si>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</si>
  <si>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</si>
  <si>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</si>
  <si>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</si>
  <si>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</si>
  <si>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</si>
  <si>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</si>
  <si>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</si>
  <si>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</si>
  <si>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</si>
  <si>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</si>
  <si>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</si>
  <si>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</si>
  <si>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</si>
  <si>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</si>
  <si>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</si>
  <si>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</si>
  <si>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</si>
  <si>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</si>
  <si>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</si>
  <si>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</si>
  <si>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</si>
  <si>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</si>
  <si>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</si>
  <si>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</si>
  <si>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</si>
  <si>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</si>
  <si>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</si>
  <si>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</si>
  <si>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</si>
  <si>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</si>
  <si>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</si>
  <si>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</si>
  <si>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</si>
  <si>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</si>
  <si>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</si>
  <si>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</si>
  <si>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</si>
  <si>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</si>
  <si>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</si>
  <si>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</si>
  <si>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</si>
  <si>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</si>
  <si>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</si>
  <si>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</si>
  <si>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</si>
  <si>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</si>
  <si>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</si>
  <si>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</si>
  <si>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</si>
  <si>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</si>
  <si>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</si>
  <si>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</si>
  <si>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</si>
  <si>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</si>
  <si>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</si>
  <si>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</si>
  <si>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</si>
  <si>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</si>
  <si>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</si>
  <si>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</si>
  <si>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</si>
  <si>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</si>
  <si>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</si>
  <si>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</si>
  <si>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</si>
  <si>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</si>
  <si>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</si>
  <si>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</si>
  <si>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</si>
  <si>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</si>
  <si>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</si>
  <si>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</si>
  <si>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</si>
  <si>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</si>
  <si>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</si>
  <si>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</si>
  <si>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</si>
  <si>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</si>
  <si>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</si>
  <si>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</si>
  <si>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</si>
  <si>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</si>
  <si>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</si>
  <si>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</si>
  <si>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</si>
  <si>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</si>
  <si>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</si>
  <si>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</si>
  <si>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</si>
  <si>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</si>
  <si>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</si>
  <si>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</si>
  <si>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</si>
  <si>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</si>
  <si>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</si>
  <si>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</si>
  <si>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</si>
  <si>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</si>
  <si>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</si>
  <si>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</si>
  <si>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</si>
  <si>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</si>
  <si>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</si>
  <si>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</si>
  <si>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</si>
  <si>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</si>
  <si>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</si>
  <si>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</si>
  <si>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</si>
  <si>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</si>
  <si>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</si>
  <si>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</si>
  <si>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</si>
  <si>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</si>
  <si>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</si>
  <si>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</si>
  <si>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</si>
  <si>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</si>
  <si>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</si>
  <si>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</si>
  <si>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</si>
  <si>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</si>
  <si>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</si>
  <si>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</si>
  <si>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</si>
  <si>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</si>
  <si>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</si>
  <si>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</si>
  <si>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</si>
  <si>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</si>
  <si>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</si>
  <si>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</si>
  <si>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</si>
  <si>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</si>
  <si>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</si>
  <si>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</si>
  <si>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</si>
  <si>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</si>
  <si>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</si>
  <si>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</si>
  <si>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</si>
  <si>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</si>
  <si>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</si>
  <si>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</si>
  <si>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</si>
  <si>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</si>
  <si>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</si>
  <si>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</si>
  <si>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</si>
  <si>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</si>
  <si>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</si>
  <si>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</si>
  <si>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</si>
  <si>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</si>
  <si>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</si>
  <si>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</si>
  <si>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</si>
  <si>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</si>
  <si>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</si>
  <si>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</si>
  <si>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</si>
  <si>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</si>
  <si>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</si>
  <si>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</si>
  <si>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</si>
  <si>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</si>
  <si>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</si>
  <si>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</si>
  <si>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</si>
  <si>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</si>
  <si>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</si>
  <si>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</si>
  <si>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</si>
  <si>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</si>
  <si>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</si>
  <si>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</si>
  <si>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</si>
  <si>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</si>
  <si>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</si>
  <si>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</si>
  <si>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</si>
  <si>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</si>
  <si>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</si>
  <si>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</si>
  <si>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</si>
  <si>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</si>
  <si>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</si>
  <si>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</si>
  <si>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</si>
  <si>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</si>
  <si>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</si>
  <si>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</si>
  <si>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</si>
  <si>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</si>
  <si>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</si>
  <si>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</si>
  <si>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</si>
  <si>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</si>
  <si>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</si>
  <si>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</si>
  <si>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</si>
  <si>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</si>
  <si>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</si>
  <si>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</si>
  <si>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</si>
  <si>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</si>
  <si>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</si>
  <si>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</si>
  <si>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</si>
  <si>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</si>
  <si>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</si>
  <si>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</si>
  <si>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</si>
  <si>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</si>
  <si>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</si>
  <si>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</si>
  <si>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</si>
  <si>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</si>
  <si>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</si>
  <si>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</si>
  <si>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</si>
  <si>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</si>
  <si>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</si>
  <si>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</si>
  <si>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</si>
  <si>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</si>
  <si>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</si>
  <si>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</si>
  <si>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</si>
  <si>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</si>
  <si>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</si>
  <si>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</si>
  <si>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</si>
  <si>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</si>
  <si>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</si>
  <si>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</si>
  <si>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</si>
  <si>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</si>
  <si>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</si>
  <si>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</si>
  <si>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</si>
  <si>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</si>
  <si>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</si>
  <si>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</si>
  <si>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</si>
  <si>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</si>
  <si>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</si>
  <si>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</si>
  <si>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</si>
  <si>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</si>
  <si>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</si>
  <si>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</si>
  <si>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</si>
  <si>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</si>
  <si>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</si>
  <si>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</si>
  <si>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</si>
  <si>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</si>
  <si>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</si>
  <si>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</si>
  <si>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</si>
  <si>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</si>
  <si>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</si>
  <si>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</si>
  <si>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</si>
  <si>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</si>
  <si>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</si>
  <si>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</si>
  <si>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</si>
  <si>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</si>
  <si>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</si>
  <si>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</si>
  <si>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</si>
  <si>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</si>
  <si>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</si>
  <si>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</si>
  <si>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</si>
  <si>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</si>
  <si>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</si>
  <si>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</si>
  <si>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</si>
  <si>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</si>
  <si>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</si>
  <si>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</si>
  <si>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</si>
  <si>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</si>
  <si>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</si>
  <si>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</si>
  <si>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</si>
  <si>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</si>
  <si>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</si>
  <si>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</si>
  <si>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</si>
  <si>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</si>
  <si>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</si>
  <si>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</si>
  <si>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</si>
  <si>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</si>
  <si>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</si>
  <si>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</si>
  <si>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</si>
  <si>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</si>
  <si>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</si>
  <si>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</si>
  <si>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</si>
  <si>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</si>
  <si>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</si>
  <si>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</si>
  <si>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</si>
  <si>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</si>
  <si>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</si>
  <si>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</si>
  <si>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</si>
  <si>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</si>
  <si>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</si>
  <si>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</si>
  <si>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</si>
  <si>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</si>
  <si>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</si>
  <si>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</si>
  <si>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</si>
  <si>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</si>
  <si>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</si>
  <si>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</si>
  <si>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</si>
  <si>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</si>
  <si>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</si>
  <si>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</si>
  <si>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</si>
  <si>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</si>
  <si>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</si>
  <si>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</si>
  <si>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</si>
  <si>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</si>
  <si>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</si>
  <si>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</si>
  <si>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</si>
  <si>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</si>
  <si>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</si>
  <si>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</si>
  <si>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</si>
  <si>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</si>
  <si>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</si>
  <si>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</si>
  <si>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</si>
  <si>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</si>
  <si>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</si>
  <si>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</si>
  <si>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</si>
  <si>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</si>
  <si>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</si>
  <si>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</si>
  <si>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</si>
  <si>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</si>
  <si>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</si>
  <si>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</si>
  <si>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</si>
  <si>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</si>
  <si>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</si>
  <si>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</si>
  <si>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</si>
  <si>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</si>
  <si>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</si>
  <si>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</si>
  <si>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</si>
  <si>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</si>
  <si>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</si>
  <si>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</si>
  <si>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</si>
  <si>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</si>
  <si>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</si>
  <si>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</si>
  <si>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</si>
  <si>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</si>
  <si>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</si>
  <si>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</si>
  <si>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</si>
  <si>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</si>
  <si>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</si>
  <si>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</si>
  <si>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</si>
  <si>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</si>
  <si>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</si>
  <si>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</si>
  <si>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</si>
  <si>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</si>
  <si>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</si>
  <si>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</si>
  <si>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</si>
  <si>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</si>
  <si>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</si>
  <si>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</si>
  <si>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</si>
  <si>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</si>
  <si>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</si>
  <si>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</si>
  <si>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</si>
  <si>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</si>
  <si>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</si>
  <si>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</si>
  <si>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</si>
  <si>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</si>
  <si>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</si>
  <si>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</si>
  <si>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</si>
  <si>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</si>
  <si>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</si>
  <si>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</si>
  <si>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</si>
  <si>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</si>
  <si>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</si>
  <si>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</si>
  <si>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</si>
  <si>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</si>
  <si>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</si>
  <si>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</si>
  <si>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</si>
  <si>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</si>
  <si>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</si>
  <si>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</si>
  <si>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</si>
  <si>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</si>
  <si>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</si>
  <si>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</si>
  <si>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</si>
  <si>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</si>
  <si>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</si>
  <si>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</si>
  <si>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</si>
  <si>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</si>
  <si>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</si>
  <si>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</si>
  <si>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</si>
  <si>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</si>
  <si>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</si>
  <si>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</si>
  <si>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</si>
  <si>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</si>
  <si>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</si>
  <si>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</si>
  <si>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</si>
  <si>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</si>
  <si>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</si>
  <si>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</si>
  <si>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</si>
  <si>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</si>
  <si>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</si>
  <si>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</si>
  <si>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</si>
  <si>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</si>
  <si>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</si>
  <si>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</si>
  <si>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</si>
  <si>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</si>
  <si>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</si>
  <si>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</si>
  <si>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</si>
  <si>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</si>
  <si>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</si>
  <si>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</si>
  <si>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</si>
  <si>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</si>
  <si>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</si>
  <si>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</si>
  <si>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</si>
  <si>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</si>
  <si>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</si>
  <si>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</si>
  <si>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</si>
  <si>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</si>
  <si>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</si>
  <si>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</si>
  <si>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</si>
  <si>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</si>
  <si>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</si>
  <si>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</si>
  <si>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</si>
  <si>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</si>
  <si>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</si>
  <si>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</si>
  <si>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</si>
  <si>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</si>
  <si>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</si>
  <si>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</si>
  <si>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</si>
  <si>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</si>
  <si>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</si>
  <si>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</si>
  <si>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</si>
  <si>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</si>
  <si>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</si>
  <si>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</si>
  <si>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</si>
  <si>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</si>
  <si>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</si>
  <si>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</si>
  <si>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</si>
  <si>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</si>
  <si>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</si>
  <si>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</si>
  <si>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</si>
  <si>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</si>
  <si>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</si>
  <si>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</si>
  <si>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</si>
  <si>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</si>
  <si>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</si>
  <si>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</si>
  <si>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</si>
  <si>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</si>
  <si>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</si>
  <si>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</si>
  <si>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</si>
  <si>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</si>
  <si>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</si>
  <si>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</si>
  <si>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</si>
  <si>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</si>
  <si>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</si>
  <si>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</si>
  <si>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</si>
  <si>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</si>
  <si>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</si>
  <si>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</si>
  <si>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</si>
  <si>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</si>
  <si>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</si>
  <si>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</si>
  <si>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</si>
  <si>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</si>
  <si>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</si>
  <si>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</si>
  <si>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</si>
  <si>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</si>
  <si>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</si>
  <si>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</si>
  <si>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</si>
  <si>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</si>
  <si>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</si>
  <si>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</si>
  <si>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</si>
  <si>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</si>
  <si>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</si>
  <si>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</si>
  <si>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</si>
  <si>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</si>
  <si>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</si>
  <si>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</si>
  <si>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</si>
  <si>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</si>
  <si>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</si>
  <si>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</si>
  <si>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</si>
  <si>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</si>
  <si>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</si>
  <si>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</si>
  <si>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</si>
  <si>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</si>
  <si>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</si>
  <si>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</si>
  <si>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</si>
  <si>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</si>
  <si>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</si>
  <si>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</si>
  <si>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</si>
  <si>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</si>
  <si>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</si>
  <si>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</si>
  <si>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</si>
  <si>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</si>
  <si>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</si>
  <si>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</si>
  <si>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</si>
  <si>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</si>
  <si>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</si>
  <si>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</si>
  <si>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</si>
  <si>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</si>
  <si>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</si>
  <si>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</si>
  <si>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</si>
  <si>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</si>
  <si>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</si>
  <si>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</si>
  <si>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</si>
  <si>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</si>
  <si>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</si>
  <si>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</si>
  <si>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</si>
  <si>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</si>
  <si>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</si>
  <si>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</si>
  <si>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</si>
  <si>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</si>
  <si>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</si>
  <si>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</si>
  <si>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</si>
  <si>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</si>
  <si>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</si>
  <si>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</si>
  <si>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</si>
  <si>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</si>
  <si>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</si>
  <si>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</si>
  <si>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</si>
  <si>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</si>
  <si>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</si>
  <si>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</si>
  <si>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</si>
  <si>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</si>
  <si>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</si>
  <si>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</si>
  <si>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</si>
  <si>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</si>
  <si>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</si>
  <si>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</si>
  <si>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</si>
  <si>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</si>
  <si>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</si>
  <si>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</si>
  <si>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</si>
  <si>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</si>
  <si>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</si>
  <si>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</si>
  <si>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</si>
  <si>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</si>
  <si>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</si>
  <si>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</si>
  <si>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</si>
  <si>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</si>
  <si>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</si>
  <si>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</si>
  <si>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</si>
  <si>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</si>
  <si>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</si>
  <si>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</si>
  <si>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</si>
  <si>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</si>
  <si>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</si>
  <si>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</si>
  <si>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</si>
  <si>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</si>
  <si>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</si>
  <si>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</si>
  <si>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</si>
  <si>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</si>
  <si>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</si>
  <si>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</si>
  <si>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</si>
  <si>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</si>
  <si>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</si>
  <si>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</si>
  <si>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</si>
  <si>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</si>
  <si>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</si>
  <si>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</si>
  <si>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</si>
  <si>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</si>
  <si>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</si>
  <si>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</si>
  <si>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</si>
  <si>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</si>
  <si>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</si>
  <si>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</si>
  <si>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</si>
  <si>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</si>
  <si>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</si>
  <si>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</si>
  <si>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</si>
  <si>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</si>
  <si>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</si>
  <si>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</si>
  <si>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</si>
  <si>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</si>
  <si>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</si>
  <si>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</si>
  <si>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</si>
  <si>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</si>
  <si>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</si>
  <si>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</si>
  <si>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</si>
  <si>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</si>
  <si>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</si>
  <si>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</si>
  <si>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</si>
  <si>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</si>
  <si>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</si>
  <si>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</si>
  <si>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</si>
  <si>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</si>
  <si>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</si>
  <si>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</si>
  <si>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</si>
  <si>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</si>
  <si>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</si>
  <si>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</si>
  <si>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</si>
  <si>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</si>
  <si>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</si>
  <si>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</si>
  <si>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</si>
  <si>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</si>
  <si>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</si>
  <si>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</si>
  <si>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</si>
  <si>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</si>
  <si>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</si>
  <si>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</si>
  <si>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</si>
  <si>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</si>
  <si>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</si>
  <si>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</si>
  <si>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</si>
  <si>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</si>
  <si>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</si>
  <si>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</si>
  <si>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</si>
  <si>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</si>
  <si>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</si>
  <si>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</si>
  <si>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</si>
  <si>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</si>
  <si>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</si>
  <si>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</si>
  <si>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</si>
  <si>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</si>
  <si>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</si>
  <si>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</si>
  <si>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</si>
  <si>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</si>
  <si>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</si>
  <si>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</si>
  <si>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</si>
  <si>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</si>
  <si>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</si>
  <si>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</si>
  <si>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</si>
  <si>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</si>
  <si>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</si>
  <si>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</si>
  <si>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</si>
  <si>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</si>
  <si>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</si>
  <si>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</si>
  <si>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</si>
  <si>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</si>
  <si>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</si>
  <si>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</si>
  <si>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</si>
  <si>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</si>
  <si>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</si>
  <si>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</si>
  <si>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</si>
  <si>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</si>
  <si>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</si>
  <si>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</si>
  <si>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</si>
  <si>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</si>
  <si>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</si>
  <si>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</si>
  <si>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</si>
  <si>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</si>
  <si>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</si>
  <si>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</si>
  <si>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</si>
  <si>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</si>
  <si>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</si>
  <si>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</si>
  <si>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</si>
  <si>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</si>
  <si>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</si>
  <si>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</si>
  <si>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</si>
  <si>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</si>
  <si>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</si>
  <si>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</si>
  <si>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</si>
  <si>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</si>
  <si>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</si>
  <si>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</si>
  <si>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</si>
  <si>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</si>
  <si>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</si>
  <si>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</si>
  <si>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</si>
  <si>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</si>
  <si>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</si>
  <si>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</si>
  <si>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</si>
  <si>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</si>
  <si>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</si>
  <si>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</si>
  <si>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</si>
  <si>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</si>
  <si>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</si>
  <si>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</si>
  <si>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</si>
  <si>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</si>
  <si>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</si>
  <si>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</si>
  <si>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</si>
  <si>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</si>
  <si>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</si>
  <si>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</si>
  <si>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</si>
  <si>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</si>
  <si>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</si>
  <si>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</si>
  <si>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</si>
  <si>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</si>
  <si>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</si>
  <si>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</si>
  <si>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</si>
  <si>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</si>
  <si>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</si>
  <si>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</si>
  <si>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</si>
  <si>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</si>
  <si>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</si>
  <si>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</si>
  <si>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</si>
  <si>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</si>
  <si>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</si>
  <si>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</si>
  <si>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</si>
  <si>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</si>
  <si>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</si>
  <si>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</si>
  <si>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</si>
  <si>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</si>
  <si>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</si>
  <si>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</si>
  <si>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</si>
  <si>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</si>
  <si>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</si>
  <si>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</si>
  <si>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</si>
  <si>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</si>
  <si>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</si>
  <si>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</si>
  <si>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</si>
  <si>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</si>
  <si>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</si>
  <si>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</si>
  <si>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</si>
  <si>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</si>
  <si>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</si>
  <si>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</si>
  <si>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</si>
  <si>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</si>
  <si>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</si>
  <si>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</si>
  <si>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</si>
  <si>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</si>
  <si>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</si>
  <si>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</si>
  <si>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</si>
  <si>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</si>
  <si>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</si>
  <si>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</si>
  <si>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</si>
  <si>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</si>
  <si>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</si>
  <si>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</si>
  <si>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</si>
  <si>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</si>
  <si>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</si>
  <si>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</si>
  <si>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</si>
  <si>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</si>
  <si>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</si>
  <si>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</si>
  <si>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</si>
  <si>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</si>
  <si>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</si>
  <si>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</si>
  <si>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</si>
  <si>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</si>
  <si>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</si>
  <si>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</si>
  <si>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</si>
  <si>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</si>
  <si>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</si>
  <si>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</si>
  <si>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</si>
  <si>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</si>
  <si>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</si>
  <si>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</si>
  <si>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</si>
  <si>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</si>
  <si>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</si>
  <si>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</si>
  <si>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</si>
  <si>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</si>
  <si>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</si>
  <si>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</si>
  <si>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</si>
  <si>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</si>
  <si>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</si>
  <si>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</si>
  <si>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</si>
  <si>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</si>
  <si>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</si>
  <si>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</si>
  <si>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</si>
  <si>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</si>
  <si>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</si>
  <si>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</si>
  <si>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</si>
  <si>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</si>
  <si>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</si>
  <si>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</si>
  <si>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</si>
  <si>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</si>
  <si>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</si>
  <si>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</si>
  <si>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</si>
  <si>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</si>
  <si>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</si>
  <si>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</si>
  <si>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</si>
  <si>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</si>
  <si>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</si>
  <si>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</si>
  <si>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</si>
  <si>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</si>
  <si>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</si>
  <si>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</si>
  <si>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</si>
  <si>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</si>
  <si>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</si>
  <si>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</si>
  <si>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</si>
  <si>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</si>
  <si>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</si>
  <si>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</si>
  <si>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</si>
  <si>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</si>
  <si>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</si>
  <si>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</si>
  <si>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</si>
  <si>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</si>
  <si>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</si>
  <si>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</si>
  <si>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</si>
  <si>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</si>
  <si>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</si>
  <si>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</si>
  <si>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</si>
  <si>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</si>
  <si>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</si>
  <si>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</si>
  <si>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</si>
  <si>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</si>
  <si>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</si>
  <si>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</si>
  <si>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</si>
  <si>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</si>
  <si>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</si>
  <si>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</si>
  <si>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</si>
  <si>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</si>
  <si>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</si>
  <si>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</si>
  <si>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</si>
  <si>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</si>
  <si>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</si>
  <si>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</si>
  <si>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</si>
  <si>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</si>
  <si>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</si>
  <si>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</si>
  <si>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</si>
  <si>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</si>
  <si>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</si>
  <si>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</si>
  <si>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</si>
  <si>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</si>
  <si>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</si>
  <si>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</si>
  <si>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</si>
  <si>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</si>
  <si>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</si>
  <si>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</si>
  <si>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</si>
  <si>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</si>
  <si>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</si>
  <si>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</si>
  <si>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</si>
  <si>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</si>
  <si>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</si>
  <si>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</si>
  <si>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</si>
  <si>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</si>
  <si>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</si>
  <si>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</si>
  <si>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</si>
  <si>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</si>
  <si>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</si>
  <si>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</si>
  <si>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</si>
  <si>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</si>
  <si>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</si>
  <si>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</si>
  <si>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</si>
  <si>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</si>
  <si>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</si>
  <si>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</si>
  <si>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</si>
  <si>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</si>
  <si>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</si>
  <si>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</si>
  <si>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</si>
  <si>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</si>
  <si>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</si>
  <si>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</si>
  <si>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</si>
  <si>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</si>
  <si>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</si>
  <si>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</si>
  <si>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</si>
  <si>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</si>
  <si>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</si>
  <si>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</si>
  <si>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</si>
  <si>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</si>
  <si>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</si>
  <si>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</si>
  <si>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</si>
  <si>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</si>
  <si>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</si>
  <si>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</si>
  <si>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</si>
  <si>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</si>
  <si>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</si>
  <si>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</si>
  <si>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</si>
  <si>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</si>
  <si>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</si>
  <si>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</si>
  <si>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</si>
  <si>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</si>
  <si>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</si>
  <si>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</si>
  <si>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</si>
  <si>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</si>
  <si>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</si>
  <si>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</si>
  <si>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</si>
  <si>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</si>
  <si>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</si>
  <si>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</si>
  <si>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</si>
  <si>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</si>
  <si>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</si>
  <si>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</si>
  <si>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</si>
  <si>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</si>
  <si>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</si>
  <si>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</si>
  <si>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</si>
  <si>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</si>
  <si>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</si>
  <si>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</si>
  <si>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</si>
  <si>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</si>
  <si>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</si>
  <si>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</si>
  <si>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</si>
  <si>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</si>
  <si>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</si>
  <si>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</si>
  <si>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</si>
  <si>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</si>
  <si>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</si>
  <si>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</si>
  <si>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</si>
  <si>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</si>
  <si>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</si>
  <si>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</si>
  <si>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</si>
  <si>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</si>
  <si>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</si>
  <si>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</si>
  <si>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</si>
  <si>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</si>
  <si>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</si>
  <si>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</si>
  <si>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</si>
  <si>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</si>
  <si>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</si>
  <si>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</si>
  <si>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</si>
  <si>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</si>
  <si>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</si>
  <si>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</si>
  <si>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</si>
  <si>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</si>
  <si>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</si>
  <si>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</si>
  <si>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</si>
  <si>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</si>
  <si>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</si>
  <si>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</si>
  <si>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</si>
  <si>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</si>
  <si>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</si>
  <si>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</si>
  <si>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</si>
  <si>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</si>
  <si>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</si>
  <si>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</si>
  <si>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</si>
  <si>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</si>
  <si>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</si>
  <si>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</si>
  <si>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</si>
  <si>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</si>
  <si>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</si>
  <si>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</si>
  <si>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</si>
  <si>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</si>
  <si>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</si>
  <si>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</si>
  <si>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</si>
  <si>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</si>
  <si>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</si>
  <si>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</si>
  <si>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</si>
  <si>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</si>
  <si>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</si>
  <si>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</si>
  <si>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</si>
  <si>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</si>
  <si>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</si>
  <si>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</si>
  <si>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</si>
  <si>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</si>
  <si>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</si>
  <si>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</si>
  <si>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</si>
  <si>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</si>
  <si>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</si>
  <si>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</si>
  <si>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</si>
  <si>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</si>
  <si>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</si>
  <si>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</si>
  <si>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</si>
  <si>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</si>
  <si>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</si>
  <si>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</si>
  <si>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</si>
  <si>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</si>
  <si>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</si>
  <si>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</si>
  <si>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</si>
  <si>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</si>
  <si>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</si>
  <si>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</si>
  <si>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</si>
  <si>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</si>
  <si>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</si>
  <si>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</si>
  <si>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</si>
  <si>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</si>
  <si>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</si>
  <si>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</si>
  <si>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</si>
  <si>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</si>
  <si>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</si>
  <si>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</si>
  <si>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</si>
  <si>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</si>
  <si>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</si>
  <si>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</si>
  <si>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</si>
  <si>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</si>
  <si>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</si>
  <si>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</si>
  <si>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</si>
  <si>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</si>
  <si>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</si>
  <si>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</si>
  <si>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</si>
  <si>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</si>
  <si>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</si>
  <si>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</si>
  <si>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</si>
  <si>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</si>
  <si>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</si>
  <si>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</si>
  <si>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</si>
  <si>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</si>
  <si>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</si>
  <si>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</si>
  <si>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</si>
  <si>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</si>
  <si>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</si>
  <si>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</si>
  <si>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</si>
  <si>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</si>
  <si>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</si>
  <si>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</si>
  <si>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</si>
  <si>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</si>
  <si>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</si>
  <si>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</si>
  <si>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</si>
  <si>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</si>
  <si>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</si>
  <si>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</si>
  <si>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</si>
  <si>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</si>
  <si>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</si>
  <si>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</si>
  <si>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</si>
  <si>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</si>
  <si>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</si>
  <si>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</si>
  <si>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</si>
  <si>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</si>
  <si>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</si>
  <si>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</si>
  <si>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</si>
  <si>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</si>
  <si>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</si>
  <si>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</si>
  <si>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</si>
  <si>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</si>
  <si>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</si>
  <si>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</si>
  <si>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</si>
  <si>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</si>
  <si>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</si>
  <si>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</si>
  <si>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</si>
  <si>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</si>
  <si>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</si>
  <si>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</si>
  <si>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</si>
  <si>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</si>
  <si>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</si>
  <si>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</si>
  <si>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</si>
  <si>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</si>
  <si>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</si>
  <si>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</si>
  <si>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</si>
  <si>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</si>
  <si>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</si>
  <si>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</si>
  <si>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</si>
  <si>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</si>
  <si>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</si>
  <si>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</si>
  <si>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</si>
  <si>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</si>
  <si>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</si>
  <si>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</si>
  <si>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</si>
  <si>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</si>
  <si>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</si>
  <si>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</si>
  <si>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</si>
  <si>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</si>
  <si>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</si>
  <si>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</si>
  <si>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</si>
  <si>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</si>
  <si>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</si>
  <si>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</si>
  <si>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</si>
  <si>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</si>
  <si>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</si>
  <si>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</si>
  <si>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</si>
  <si>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</si>
  <si>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</si>
  <si>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</si>
  <si>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</si>
  <si>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</si>
  <si>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</si>
  <si>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</si>
  <si>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</si>
  <si>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</si>
  <si>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</si>
  <si>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</si>
  <si>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</si>
  <si>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</si>
  <si>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</si>
  <si>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</si>
  <si>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</si>
  <si>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</si>
  <si>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</si>
  <si>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</si>
  <si>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</si>
  <si>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</si>
  <si>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</si>
  <si>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</si>
  <si>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</si>
  <si>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</si>
  <si>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</si>
  <si>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</si>
  <si>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</si>
  <si>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</si>
  <si>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</si>
  <si>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</si>
  <si>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</si>
  <si>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</si>
  <si>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</si>
  <si>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</si>
  <si>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</si>
  <si>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</si>
  <si>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</si>
  <si>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</si>
  <si>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</si>
  <si>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</si>
  <si>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</si>
  <si>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</si>
  <si>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</si>
  <si>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</si>
  <si>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</si>
  <si>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</si>
  <si>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</si>
  <si>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</si>
  <si>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</si>
  <si>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</si>
  <si>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</si>
  <si>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</si>
  <si>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</si>
  <si>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</si>
  <si>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</si>
  <si>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</si>
  <si>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</si>
  <si>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</si>
  <si>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</si>
  <si>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</si>
  <si>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</si>
  <si>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</si>
  <si>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</si>
  <si>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</si>
  <si>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</si>
  <si>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</si>
  <si>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</si>
  <si>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</si>
  <si>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</si>
  <si>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</si>
  <si>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</si>
  <si>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</si>
  <si>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</si>
  <si>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</si>
  <si>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</si>
  <si>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</si>
  <si>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</si>
  <si>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</si>
  <si>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</si>
  <si>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</si>
  <si>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</si>
  <si>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</si>
  <si>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</si>
  <si>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</si>
  <si>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</si>
  <si>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</si>
  <si>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</si>
  <si>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</si>
  <si>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</si>
  <si>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</si>
  <si>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</si>
  <si>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</si>
  <si>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</si>
  <si>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</si>
  <si>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</si>
  <si>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</si>
  <si>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</si>
  <si>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</si>
  <si>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</si>
  <si>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</si>
  <si>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</si>
  <si>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</si>
  <si>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</si>
  <si>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</si>
  <si>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</si>
  <si>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</si>
  <si>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</si>
  <si>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</si>
  <si>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</si>
  <si>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</si>
  <si>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</si>
  <si>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</si>
  <si>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</si>
  <si>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</si>
  <si>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</si>
  <si>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</si>
  <si>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</si>
  <si>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</si>
  <si>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</si>
  <si>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</si>
  <si>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</si>
  <si>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</si>
  <si>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</si>
  <si>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</si>
  <si>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</si>
  <si>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</si>
  <si>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</si>
  <si>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</si>
  <si>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</si>
  <si>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</si>
  <si>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</si>
  <si>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</si>
  <si>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</si>
  <si>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</si>
  <si>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</si>
  <si>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</si>
  <si>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</si>
  <si>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</si>
  <si>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</si>
  <si>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</si>
  <si>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</si>
  <si>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</si>
  <si>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</si>
  <si>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</si>
  <si>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</si>
  <si>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</si>
  <si>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</si>
  <si>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</si>
  <si>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</si>
  <si>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</si>
  <si>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</si>
  <si>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</si>
  <si>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</si>
  <si>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</si>
  <si>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</si>
  <si>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</si>
  <si>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</si>
  <si>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</si>
  <si>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</si>
  <si>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</si>
  <si>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</si>
  <si>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</si>
  <si>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</si>
  <si>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</si>
  <si>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</si>
  <si>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</si>
  <si>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</si>
  <si>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</si>
  <si>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</si>
  <si>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</si>
  <si>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</si>
  <si>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</si>
  <si>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</si>
  <si>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</si>
  <si>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</si>
  <si>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</si>
  <si>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</si>
  <si>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</si>
  <si>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</si>
  <si>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</si>
  <si>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</si>
  <si>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</si>
  <si>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</si>
  <si>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</si>
  <si>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</si>
  <si>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</si>
  <si>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</si>
  <si>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</si>
  <si>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</si>
  <si>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</si>
  <si>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</si>
  <si>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</si>
  <si>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</si>
  <si>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</si>
  <si>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</si>
  <si>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</si>
  <si>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</si>
  <si>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</si>
  <si>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</si>
  <si>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</si>
  <si>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</si>
  <si>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</si>
  <si>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</si>
  <si>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</si>
  <si>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</si>
  <si>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</si>
  <si>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</si>
  <si>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</si>
  <si>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</si>
  <si>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</si>
  <si>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</si>
  <si>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</si>
  <si>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</si>
  <si>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</si>
  <si>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</si>
  <si>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</si>
  <si>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</si>
  <si>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</si>
  <si>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</si>
  <si>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</si>
  <si>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</si>
  <si>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</si>
  <si>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</si>
  <si>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</si>
  <si>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</si>
  <si>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</si>
  <si>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</si>
  <si>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</si>
  <si>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</si>
  <si>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</si>
  <si>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</si>
  <si>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</si>
  <si>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</si>
  <si>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</si>
  <si>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</si>
  <si>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</si>
  <si>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</si>
  <si>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</si>
  <si>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</si>
  <si>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</si>
  <si>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</si>
  <si>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</si>
  <si>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</si>
  <si>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</si>
  <si>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</si>
  <si>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</si>
  <si>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</si>
  <si>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</si>
  <si>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</si>
  <si>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</si>
  <si>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</si>
  <si>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</si>
  <si>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</si>
  <si>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</si>
  <si>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</si>
  <si>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</si>
  <si>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</si>
  <si>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</si>
  <si>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</si>
  <si>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</si>
  <si>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</si>
  <si>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</si>
  <si>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</si>
  <si>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</si>
  <si>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</si>
  <si>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</si>
  <si>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</si>
  <si>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</si>
  <si>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</si>
  <si>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</si>
  <si>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</si>
  <si>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</si>
  <si>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</si>
  <si>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</si>
  <si>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</si>
  <si>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</si>
  <si>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</si>
  <si>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</si>
  <si>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</si>
  <si>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</si>
  <si>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</si>
  <si>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</si>
  <si>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</si>
  <si>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</si>
  <si>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</si>
  <si>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</si>
  <si>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</si>
  <si>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</si>
  <si>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</si>
  <si>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</si>
  <si>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</si>
  <si>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</si>
  <si>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</si>
  <si>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</si>
  <si>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</si>
  <si>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</si>
  <si>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</si>
  <si>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</si>
  <si>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</si>
  <si>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</si>
  <si>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</si>
  <si>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</si>
  <si>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</si>
  <si>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</si>
  <si>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</si>
  <si>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</si>
  <si>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</si>
  <si>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</si>
  <si>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</si>
  <si>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</si>
  <si>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</si>
  <si>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</si>
  <si>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</si>
  <si>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</si>
  <si>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</si>
  <si>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</si>
  <si>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</si>
  <si>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</si>
  <si>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</si>
  <si>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</si>
  <si>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</si>
  <si>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</si>
  <si>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</si>
  <si>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</si>
  <si>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</si>
  <si>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</si>
  <si>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</si>
  <si>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</si>
  <si>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</si>
  <si>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</si>
  <si>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</si>
  <si>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</si>
  <si>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</si>
  <si>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</si>
  <si>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</si>
  <si>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</si>
  <si>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</si>
  <si>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</si>
  <si>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</si>
  <si>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</si>
  <si>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</si>
  <si>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</si>
  <si>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</si>
  <si>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</si>
  <si>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</si>
  <si>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</si>
  <si>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</si>
  <si>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</si>
  <si>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</si>
  <si>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</si>
  <si>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</si>
  <si>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</si>
  <si>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</si>
  <si>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</si>
  <si>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</si>
  <si>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</si>
  <si>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</si>
  <si>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</si>
  <si>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</si>
  <si>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</si>
  <si>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</si>
  <si>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</si>
  <si>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</si>
  <si>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</si>
  <si>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</si>
  <si>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</si>
  <si>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</si>
  <si>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</si>
  <si>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</si>
  <si>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</si>
  <si>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</si>
  <si>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</si>
  <si>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</si>
  <si>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</si>
  <si>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</si>
  <si>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</si>
  <si>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</si>
  <si>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</si>
  <si>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</si>
  <si>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</si>
  <si>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</si>
  <si>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</si>
  <si>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</si>
  <si>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</si>
  <si>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</si>
  <si>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</si>
  <si>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</si>
  <si>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</si>
  <si>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</si>
  <si>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</si>
  <si>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</si>
  <si>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</si>
  <si>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</si>
  <si>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</si>
  <si>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</si>
  <si>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</si>
  <si>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</si>
  <si>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</si>
  <si>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</si>
  <si>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</si>
  <si>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</si>
  <si>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</si>
  <si>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</si>
  <si>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</si>
  <si>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</si>
  <si>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</si>
  <si>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</si>
  <si>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</si>
  <si>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</si>
  <si>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</si>
  <si>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</si>
  <si>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</si>
  <si>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</si>
  <si>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</si>
  <si>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</si>
  <si>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</si>
  <si>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</si>
  <si>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</si>
  <si>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</si>
  <si>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</si>
  <si>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</si>
  <si>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</si>
  <si>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</si>
  <si>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</si>
  <si>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</si>
  <si>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</si>
  <si>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</si>
  <si>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</si>
  <si>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</si>
  <si>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</si>
  <si>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</si>
  <si>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</si>
  <si>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</si>
  <si>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</si>
  <si>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</si>
  <si>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</si>
  <si>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</si>
  <si>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</si>
  <si>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</si>
  <si>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</si>
  <si>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</si>
  <si>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</si>
  <si>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</si>
  <si>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</si>
  <si>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</si>
  <si>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</si>
  <si>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</si>
  <si>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</si>
  <si>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</si>
  <si>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</si>
  <si>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</si>
  <si>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</si>
  <si>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</si>
  <si>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</si>
  <si>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</si>
  <si>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</si>
  <si>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</si>
  <si>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</si>
  <si>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</si>
  <si>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</si>
  <si>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</si>
  <si>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</si>
  <si>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</si>
  <si>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</si>
  <si>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</si>
  <si>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</si>
  <si>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</si>
  <si>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</si>
  <si>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</si>
  <si>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</si>
  <si>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</si>
  <si>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</si>
  <si>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</si>
  <si>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</si>
  <si>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</si>
  <si>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</si>
  <si>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</si>
  <si>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</si>
  <si>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</si>
  <si>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</si>
  <si>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</si>
  <si>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</si>
  <si>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</si>
  <si>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</si>
  <si>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</si>
  <si>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</si>
  <si>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</si>
  <si>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</si>
  <si>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</si>
  <si>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</si>
  <si>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</si>
  <si>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</si>
  <si>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</si>
  <si>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</si>
  <si>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</si>
  <si>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</si>
  <si>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</si>
  <si>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</si>
  <si>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</si>
  <si>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</si>
  <si>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</si>
  <si>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</si>
  <si>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</si>
  <si>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</si>
  <si>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</si>
  <si>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</si>
  <si>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</si>
  <si>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</si>
  <si>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</si>
  <si>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</si>
  <si>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</si>
  <si>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</si>
  <si>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</si>
  <si>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</si>
  <si>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</si>
  <si>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</si>
  <si>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</si>
  <si>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</si>
  <si>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</si>
  <si>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</si>
  <si>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</si>
  <si>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</si>
  <si>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</si>
  <si>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</si>
  <si>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</si>
  <si>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</si>
  <si>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</si>
  <si>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</si>
  <si>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</si>
  <si>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</si>
  <si>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</si>
  <si>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</si>
  <si>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</si>
  <si>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</si>
  <si>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</si>
  <si>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</si>
  <si>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</si>
  <si>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</si>
  <si>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</si>
  <si>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</si>
  <si>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</si>
  <si>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</si>
  <si>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</si>
  <si>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</si>
  <si>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</si>
  <si>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</si>
  <si>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</si>
  <si>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</si>
  <si>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</si>
  <si>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</si>
  <si>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</si>
  <si>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</si>
  <si>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</si>
  <si>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</si>
  <si>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</si>
  <si>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</si>
  <si>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</si>
  <si>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</si>
  <si>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</si>
  <si>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</si>
  <si>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</si>
  <si>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</si>
  <si>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</si>
  <si>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</si>
  <si>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</si>
  <si>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</si>
  <si>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</si>
  <si>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</si>
  <si>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</si>
  <si>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</si>
  <si>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</si>
  <si>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</si>
  <si>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</si>
  <si>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</si>
  <si>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</si>
  <si>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</si>
  <si>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</si>
  <si>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</si>
  <si>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</si>
  <si>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</si>
  <si>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</si>
  <si>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</si>
  <si>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</si>
  <si>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</si>
  <si>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</si>
  <si>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</si>
  <si>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</si>
  <si>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</si>
  <si>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</si>
  <si>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</si>
  <si>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</si>
  <si>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</si>
  <si>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</si>
  <si>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</si>
  <si>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</si>
  <si>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</si>
  <si>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</si>
  <si>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</si>
  <si>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</si>
  <si>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</si>
  <si>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</si>
  <si>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</si>
  <si>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</si>
  <si>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</si>
  <si>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</si>
  <si>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</si>
  <si>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</si>
  <si>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</si>
  <si>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</si>
  <si>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</si>
  <si>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</si>
  <si>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</si>
  <si>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</si>
  <si>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</si>
  <si>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</si>
  <si>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</si>
  <si>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</si>
  <si>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</si>
  <si>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</si>
  <si>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</si>
  <si>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</si>
  <si>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</si>
  <si>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</si>
  <si>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</si>
  <si>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</si>
  <si>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</si>
  <si>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</si>
  <si>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</si>
  <si>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</si>
  <si>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</si>
  <si>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</si>
  <si>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</si>
  <si>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</si>
  <si>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</si>
  <si>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</si>
  <si>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</si>
  <si>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</si>
  <si>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</si>
  <si>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</si>
  <si>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</si>
  <si>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</si>
  <si>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</si>
  <si>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</si>
  <si>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</si>
  <si>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</si>
  <si>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</si>
  <si>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</si>
  <si>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</si>
  <si>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</si>
  <si>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</si>
  <si>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</si>
  <si>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</si>
  <si>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</si>
  <si>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</si>
  <si>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</si>
  <si>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</si>
  <si>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</si>
  <si>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</si>
  <si>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</si>
  <si>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</si>
  <si>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</si>
  <si>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</si>
  <si>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</si>
  <si>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</si>
  <si>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</si>
  <si>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</si>
  <si>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</si>
  <si>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</si>
  <si>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</si>
  <si>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</si>
  <si>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</si>
  <si>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</si>
  <si>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</si>
  <si>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</si>
  <si>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</si>
  <si>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</si>
  <si>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</si>
  <si>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</si>
  <si>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</si>
  <si>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</si>
  <si>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</si>
  <si>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</si>
  <si>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</si>
  <si>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</si>
  <si>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</si>
  <si>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</si>
  <si>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</si>
  <si>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</si>
  <si>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</si>
  <si>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</si>
  <si>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</si>
  <si>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</si>
  <si>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</si>
  <si>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</si>
  <si>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</si>
  <si>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</si>
  <si>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</si>
  <si>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</si>
  <si>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</si>
  <si>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</si>
  <si>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</si>
  <si>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</si>
  <si>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</si>
  <si>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</si>
  <si>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</si>
  <si>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</si>
  <si>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</si>
  <si>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</si>
  <si>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</si>
  <si>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</si>
  <si>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</si>
  <si>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</si>
  <si>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</si>
  <si>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</si>
  <si>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</si>
  <si>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</si>
  <si>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</si>
  <si>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</si>
  <si>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</si>
  <si>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</si>
  <si>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</si>
  <si>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</si>
  <si>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</si>
  <si>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</si>
  <si>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</si>
  <si>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</si>
  <si>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</si>
  <si>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</si>
  <si>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</si>
  <si>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</si>
  <si>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</si>
  <si>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</si>
  <si>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</si>
  <si>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</si>
  <si>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</si>
  <si>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</si>
  <si>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</si>
  <si>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</si>
  <si>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</si>
  <si>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</si>
  <si>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</si>
  <si>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</si>
  <si>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</si>
  <si>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</si>
  <si>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</si>
  <si>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</si>
  <si>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</si>
  <si>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</si>
  <si>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</si>
  <si>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</si>
  <si>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</si>
  <si>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</si>
  <si>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</si>
  <si>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</si>
  <si>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</si>
  <si>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</si>
  <si>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</si>
  <si>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</si>
  <si>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</si>
  <si>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</si>
  <si>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</si>
  <si>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</si>
  <si>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</si>
  <si>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</si>
  <si>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</si>
  <si>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</si>
  <si>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</si>
  <si>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</si>
  <si>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</si>
  <si>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</si>
  <si>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</si>
  <si>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</si>
  <si>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</si>
  <si>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</si>
  <si>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</si>
  <si>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</si>
  <si>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</si>
  <si>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</si>
  <si>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</si>
  <si>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</si>
  <si>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</si>
  <si>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</si>
  <si>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</si>
  <si>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</si>
  <si>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</si>
  <si>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</si>
  <si>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</si>
  <si>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</si>
  <si>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</si>
  <si>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</si>
  <si>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</si>
  <si>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</si>
  <si>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</si>
  <si>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</si>
  <si>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</si>
  <si>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</si>
  <si>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</si>
  <si>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</si>
  <si>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</si>
  <si>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</si>
  <si>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</si>
  <si>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</si>
  <si>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</si>
  <si>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</si>
  <si>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</si>
  <si>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</si>
  <si>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</si>
  <si>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</si>
  <si>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</si>
  <si>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</si>
  <si>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</si>
  <si>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</si>
  <si>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</si>
  <si>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</si>
  <si>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</si>
  <si>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</si>
  <si>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</si>
  <si>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</si>
  <si>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</si>
  <si>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</si>
  <si>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</si>
  <si>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</si>
  <si>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</si>
  <si>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</si>
  <si>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</si>
  <si>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</si>
  <si>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</si>
  <si>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</si>
  <si>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</si>
  <si>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</si>
  <si>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</si>
  <si>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</si>
  <si>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</si>
  <si>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</si>
  <si>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</si>
  <si>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</si>
  <si>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</si>
  <si>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</si>
  <si>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</si>
  <si>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</si>
  <si>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</si>
  <si>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</si>
  <si>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</si>
  <si>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</si>
  <si>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</si>
  <si>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</si>
  <si>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</si>
  <si>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</si>
  <si>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</si>
  <si>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</si>
  <si>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</si>
  <si>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</si>
  <si>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</si>
  <si>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</si>
  <si>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</si>
  <si>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</si>
  <si>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</si>
  <si>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</si>
  <si>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</si>
  <si>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</si>
  <si>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</si>
  <si>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</si>
  <si>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</si>
  <si>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</si>
  <si>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</si>
  <si>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</si>
  <si>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</si>
  <si>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</si>
  <si>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</si>
  <si>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</si>
  <si>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</si>
  <si>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</si>
  <si>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</si>
  <si>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</si>
  <si>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</si>
  <si>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</si>
  <si>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</si>
  <si>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</si>
  <si>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</si>
  <si>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</si>
  <si>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</si>
  <si>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</si>
  <si>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</si>
  <si>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</si>
  <si>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</si>
  <si>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</si>
  <si>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</si>
  <si>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</si>
  <si>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</si>
  <si>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</si>
  <si>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</si>
  <si>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</si>
  <si>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</si>
  <si>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</si>
  <si>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</si>
  <si>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</si>
  <si>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</si>
  <si>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</si>
  <si>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</si>
  <si>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</si>
  <si>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</si>
  <si>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</si>
  <si>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</si>
  <si>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</si>
  <si>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</si>
  <si>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</si>
  <si>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</si>
  <si>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</si>
  <si>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</si>
  <si>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</si>
  <si>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</si>
  <si>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</si>
  <si>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</si>
  <si>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</si>
  <si>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</si>
  <si>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</si>
  <si>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</si>
  <si>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</si>
  <si>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</si>
  <si>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</si>
  <si>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</si>
  <si>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</si>
  <si>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</si>
  <si>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</si>
  <si>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</si>
  <si>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</si>
  <si>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</si>
  <si>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</si>
  <si>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</si>
  <si>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</si>
  <si>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</si>
  <si>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</si>
  <si>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</si>
  <si>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</si>
  <si>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</si>
  <si>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</si>
  <si>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</si>
  <si>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</si>
  <si>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</si>
  <si>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</si>
  <si>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</si>
  <si>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</si>
  <si>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</si>
  <si>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</si>
  <si>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</si>
  <si>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</si>
  <si>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</si>
  <si>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</si>
  <si>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</si>
  <si>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</si>
  <si>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</si>
  <si>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</si>
  <si>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</si>
  <si>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</si>
  <si>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</si>
  <si>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</si>
  <si>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</si>
  <si>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</si>
  <si>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</si>
  <si>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</si>
  <si>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</si>
  <si>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</si>
  <si>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</si>
  <si>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</si>
  <si>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</si>
  <si>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</si>
  <si>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</si>
  <si>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</si>
  <si>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</si>
  <si>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</si>
  <si>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</si>
  <si>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</si>
  <si>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</si>
  <si>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</si>
  <si>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</si>
  <si>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</si>
  <si>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</si>
  <si>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</si>
  <si>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</si>
  <si>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</si>
  <si>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</si>
  <si>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</si>
  <si>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</si>
  <si>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</si>
  <si>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</si>
  <si>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</si>
  <si>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</si>
  <si>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</si>
  <si>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</si>
  <si>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</si>
  <si>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</si>
  <si>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</si>
  <si>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</si>
  <si>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</si>
  <si>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</si>
  <si>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</si>
  <si>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</si>
  <si>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</si>
  <si>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</si>
  <si>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</si>
  <si>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</si>
  <si>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</si>
  <si>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</si>
  <si>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</si>
  <si>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</si>
  <si>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</si>
  <si>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</si>
  <si>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</si>
  <si>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</si>
  <si>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</si>
  <si>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</si>
  <si>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</si>
  <si>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</si>
  <si>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</si>
  <si>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</si>
  <si>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</si>
  <si>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</si>
  <si>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</si>
  <si>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</si>
  <si>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</si>
  <si>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</si>
  <si>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</si>
  <si>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</si>
  <si>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</si>
  <si>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</si>
  <si>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</si>
  <si>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</si>
  <si>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</si>
  <si>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</si>
  <si>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</si>
  <si>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</si>
  <si>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</si>
  <si>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</si>
  <si>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</si>
  <si>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</si>
  <si>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</si>
  <si>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</si>
  <si>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</si>
  <si>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</si>
  <si>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</si>
  <si>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</si>
  <si>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</si>
  <si>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</si>
  <si>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</si>
  <si>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</si>
  <si>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</si>
  <si>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</si>
  <si>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</si>
  <si>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</si>
  <si>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</si>
  <si>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</si>
  <si>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</si>
  <si>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</si>
  <si>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</si>
  <si>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</si>
  <si>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</si>
  <si>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</si>
  <si>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</si>
  <si>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</si>
  <si>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</si>
  <si>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</si>
  <si>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</si>
  <si>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</si>
  <si>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</si>
  <si>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</si>
  <si>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</si>
  <si>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</si>
  <si>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</si>
  <si>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</si>
  <si>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</si>
  <si>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</si>
  <si>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</si>
  <si>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</si>
  <si>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</si>
  <si>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</si>
  <si>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</si>
  <si>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</si>
  <si>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</si>
  <si>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</si>
  <si>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</si>
  <si>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</si>
  <si>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</si>
  <si>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</si>
  <si>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</si>
  <si>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</si>
  <si>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</si>
  <si>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</si>
  <si>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</si>
  <si>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</si>
  <si>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</si>
  <si>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</si>
  <si>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</si>
  <si>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</si>
  <si>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</si>
  <si>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</si>
  <si>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</si>
  <si>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</si>
  <si>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</si>
  <si>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</si>
  <si>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</si>
  <si>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</si>
  <si>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</si>
  <si>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</si>
  <si>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</si>
  <si>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</si>
  <si>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</si>
  <si>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</si>
  <si>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</si>
  <si>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</si>
  <si>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</si>
  <si>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</si>
  <si>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</si>
  <si>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</si>
  <si>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</si>
  <si>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</si>
  <si>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</si>
  <si>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</si>
  <si>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</si>
  <si>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</si>
  <si>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</si>
  <si>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</si>
  <si>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</si>
  <si>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</si>
  <si>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</si>
  <si>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</si>
  <si>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</si>
  <si>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</si>
  <si>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</si>
  <si>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</si>
  <si>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</si>
  <si>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</si>
  <si>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</si>
  <si>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</si>
  <si>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</si>
  <si>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</si>
  <si>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</si>
  <si>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</si>
  <si>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</si>
  <si>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</si>
  <si>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</si>
  <si>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</si>
  <si>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</si>
  <si>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</si>
  <si>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</si>
  <si>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</si>
  <si>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</si>
  <si>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</si>
  <si>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</si>
  <si>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</si>
  <si>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</si>
  <si>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</si>
  <si>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</si>
  <si>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</si>
  <si>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</si>
  <si>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</si>
  <si>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</si>
  <si>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</si>
  <si>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</si>
  <si>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</si>
  <si>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</si>
  <si>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</si>
  <si>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</si>
  <si>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</si>
  <si>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</si>
  <si>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</si>
  <si>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</si>
  <si>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</si>
  <si>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</si>
  <si>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</si>
  <si>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</si>
  <si>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</si>
  <si>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</si>
  <si>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</si>
  <si>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</si>
  <si>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</si>
  <si>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</si>
  <si>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</si>
  <si>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</si>
  <si>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</si>
  <si>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</si>
  <si>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</si>
  <si>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</si>
  <si>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</si>
  <si>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</si>
  <si>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</si>
  <si>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</si>
  <si>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</si>
  <si>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</si>
  <si>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</si>
  <si>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</si>
  <si>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</si>
  <si>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</si>
  <si>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</si>
  <si>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</si>
  <si>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</si>
  <si>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</si>
  <si>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</si>
  <si>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</si>
  <si>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</si>
  <si>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</si>
  <si>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</si>
  <si>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</si>
  <si>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</si>
  <si>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</si>
  <si>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</si>
  <si>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</si>
  <si>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</si>
  <si>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</si>
  <si>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</si>
  <si>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</si>
  <si>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</si>
  <si>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</si>
  <si>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</si>
  <si>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</si>
  <si>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</si>
  <si>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</si>
  <si>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</si>
  <si>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</si>
  <si>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</si>
  <si>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</si>
  <si>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</si>
  <si>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</si>
  <si>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</si>
  <si>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</si>
  <si>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</si>
  <si>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</si>
  <si>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</si>
  <si>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</si>
  <si>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</si>
  <si>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</si>
  <si>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</si>
  <si>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</si>
  <si>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</si>
  <si>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</si>
  <si>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</si>
  <si>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</si>
  <si>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</si>
  <si>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</si>
  <si>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</si>
  <si>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</si>
  <si>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</si>
  <si>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</si>
  <si>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</si>
  <si>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</si>
  <si>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</si>
  <si>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</si>
  <si>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</si>
  <si>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</si>
  <si>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</si>
  <si>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</si>
  <si>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</si>
  <si>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</si>
  <si>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</si>
  <si>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</si>
  <si>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</si>
  <si>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</si>
  <si>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</si>
  <si>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</si>
  <si>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</si>
  <si>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</si>
  <si>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</si>
  <si>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</si>
  <si>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</si>
  <si>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</si>
  <si>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</si>
  <si>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</si>
  <si>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</si>
  <si>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</si>
  <si>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</si>
  <si>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</si>
  <si>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</si>
  <si>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</si>
  <si>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</si>
  <si>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</si>
  <si>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</si>
  <si>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</si>
  <si>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</si>
  <si>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</si>
  <si>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</si>
  <si>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</si>
  <si>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</si>
  <si>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</si>
  <si>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</si>
  <si>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</si>
  <si>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</si>
  <si>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</si>
  <si>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</si>
  <si>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</si>
  <si>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</si>
  <si>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</si>
  <si>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</si>
  <si>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</si>
  <si>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</si>
  <si>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</si>
  <si>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</si>
  <si>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</si>
  <si>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</si>
  <si>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</si>
  <si>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</si>
  <si>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</si>
  <si>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</si>
  <si>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</si>
  <si>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</si>
  <si>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</si>
  <si>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</si>
  <si>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</si>
  <si>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</si>
  <si>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</si>
  <si>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</si>
  <si>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</si>
  <si>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</si>
  <si>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</si>
  <si>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</si>
  <si>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</si>
  <si>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</si>
  <si>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</si>
  <si>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</si>
  <si>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</si>
  <si>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</si>
  <si>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</si>
  <si>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</si>
  <si>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</si>
  <si>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</si>
  <si>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</si>
  <si>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</si>
  <si>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</si>
  <si>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</si>
  <si>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</si>
  <si>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</si>
  <si>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</si>
  <si>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</si>
  <si>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</si>
  <si>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</si>
  <si>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</si>
  <si>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</si>
  <si>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</si>
  <si>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</si>
  <si>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</si>
  <si>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</si>
  <si>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</si>
  <si>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</si>
  <si>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</si>
  <si>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</si>
  <si>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</si>
  <si>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</si>
  <si>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</si>
  <si>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</si>
  <si>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</si>
  <si>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</si>
  <si>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</si>
  <si>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</si>
  <si>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</si>
  <si>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</si>
  <si>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</si>
  <si>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</si>
  <si>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</si>
  <si>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</si>
  <si>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</si>
  <si>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</si>
  <si>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</si>
  <si>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</si>
  <si>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</si>
  <si>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</si>
  <si>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</si>
  <si>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</si>
  <si>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</si>
  <si>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</si>
  <si>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</si>
  <si>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</si>
  <si>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</si>
  <si>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</si>
  <si>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</si>
  <si>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</si>
  <si>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</si>
  <si>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</si>
  <si>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</si>
  <si>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</si>
  <si>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</si>
  <si>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</si>
  <si>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</si>
  <si>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</si>
  <si>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</si>
  <si>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</si>
  <si>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</si>
  <si>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</si>
  <si>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</si>
  <si>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</si>
  <si>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</si>
  <si>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</si>
  <si>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</si>
  <si>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</si>
  <si>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</si>
  <si>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</si>
  <si>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</si>
  <si>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</si>
  <si>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</si>
  <si>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</si>
  <si>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</si>
  <si>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</si>
  <si>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</si>
  <si>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</si>
  <si>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</si>
  <si>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</si>
  <si>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</si>
  <si>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</si>
  <si>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</si>
  <si>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</si>
  <si>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</si>
  <si>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</si>
  <si>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</si>
  <si>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</si>
  <si>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</si>
  <si>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</si>
  <si>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</si>
  <si>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</si>
  <si>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</si>
  <si>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</si>
  <si>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</si>
  <si>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</si>
  <si>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</si>
  <si>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</si>
  <si>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</si>
  <si>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</si>
  <si>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</si>
  <si>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</si>
  <si>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</si>
  <si>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</si>
  <si>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</si>
  <si>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</si>
  <si>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</si>
  <si>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</si>
  <si>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</si>
  <si>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</si>
  <si>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</si>
  <si>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</si>
  <si>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</si>
  <si>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</si>
  <si>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</si>
  <si>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</si>
  <si>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</si>
  <si>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</si>
  <si>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</si>
  <si>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</si>
  <si>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</si>
  <si>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</si>
  <si>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</si>
  <si>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</si>
  <si>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</si>
  <si>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</si>
  <si>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</si>
  <si>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</si>
  <si>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</si>
  <si>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</si>
  <si>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</si>
  <si>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</si>
  <si>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</si>
  <si>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</si>
  <si>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</si>
  <si>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</si>
  <si>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</si>
  <si>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</si>
  <si>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</si>
  <si>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</si>
  <si>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</si>
  <si>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</si>
  <si>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</si>
  <si>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</si>
  <si>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</si>
  <si>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</si>
  <si>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</si>
  <si>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</si>
  <si>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</si>
  <si>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</si>
  <si>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</si>
  <si>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</si>
  <si>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</si>
  <si>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</si>
  <si>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</si>
  <si>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</si>
  <si>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</si>
  <si>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</si>
  <si>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</si>
  <si>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</si>
  <si>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</si>
  <si>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</si>
  <si>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</si>
  <si>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</si>
  <si>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</si>
  <si>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</si>
  <si>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</si>
  <si>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</si>
  <si>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</si>
  <si>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</si>
  <si>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</si>
  <si>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</si>
  <si>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</si>
  <si>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</si>
  <si>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</si>
  <si>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</si>
  <si>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</si>
  <si>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</si>
  <si>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</si>
  <si>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</si>
  <si>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</si>
  <si>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</si>
  <si>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</si>
  <si>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</si>
  <si>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</si>
  <si>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</si>
  <si>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</si>
  <si>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</si>
  <si>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</si>
  <si>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</si>
  <si>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</si>
  <si>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</si>
  <si>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</si>
  <si>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</si>
  <si>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</si>
  <si>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</si>
  <si>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</si>
  <si>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</si>
  <si>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</si>
  <si>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</si>
  <si>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</si>
  <si>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</si>
  <si>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</si>
  <si>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</si>
  <si>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</si>
  <si>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</si>
  <si>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</si>
  <si>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</si>
  <si>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</si>
  <si>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</si>
  <si>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</si>
  <si>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</si>
  <si>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</si>
  <si>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</si>
  <si>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</si>
  <si>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</si>
  <si>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</si>
  <si>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</si>
  <si>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</si>
  <si>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</si>
  <si>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</si>
  <si>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</si>
  <si>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</si>
  <si>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</si>
  <si>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</si>
  <si>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</si>
  <si>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</si>
  <si>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</si>
  <si>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</si>
  <si>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</si>
  <si>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</si>
  <si>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</si>
  <si>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</si>
  <si>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</si>
  <si>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</si>
  <si>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</si>
  <si>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</si>
  <si>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</si>
  <si>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</si>
  <si>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</si>
  <si>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</si>
  <si>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</si>
  <si>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</si>
  <si>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</si>
  <si>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</si>
  <si>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</si>
  <si>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</si>
  <si>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</si>
  <si>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</si>
  <si>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</si>
  <si>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</si>
  <si>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</si>
  <si>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</si>
  <si>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</si>
  <si>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</si>
  <si>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</si>
  <si>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</si>
  <si>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</si>
  <si>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</si>
  <si>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</si>
  <si>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</si>
  <si>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</si>
  <si>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</si>
  <si>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</si>
  <si>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</si>
  <si>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</si>
  <si>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</si>
  <si>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</si>
  <si>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</si>
  <si>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</si>
  <si>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</si>
  <si>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</si>
  <si>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</si>
  <si>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</si>
  <si>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</si>
  <si>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</si>
  <si>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</si>
  <si>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</si>
  <si>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</si>
  <si>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</si>
  <si>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</si>
  <si>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</si>
  <si>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</si>
  <si>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</si>
  <si>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</si>
  <si>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</si>
  <si>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</si>
  <si>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</si>
  <si>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</si>
  <si>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</si>
  <si>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</si>
  <si>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</si>
  <si>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</si>
  <si>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</si>
  <si>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</si>
  <si>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</si>
  <si>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</si>
  <si>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</si>
  <si>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</si>
  <si>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</si>
  <si>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</si>
  <si>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</si>
  <si>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</si>
  <si>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</si>
  <si>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</si>
  <si>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</si>
  <si>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</si>
  <si>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</si>
  <si>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</si>
  <si>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</si>
  <si>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</si>
  <si>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</si>
  <si>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</si>
  <si>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</si>
  <si>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</si>
  <si>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</si>
  <si>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</si>
  <si>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</si>
  <si>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</si>
  <si>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</si>
  <si>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</si>
  <si>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</si>
  <si>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</si>
  <si>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</si>
  <si>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</si>
  <si>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</si>
  <si>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</si>
  <si>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</si>
  <si>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</si>
  <si>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</si>
  <si>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</si>
  <si>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</si>
  <si>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</si>
  <si>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</si>
  <si>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</si>
  <si>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</si>
  <si>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</si>
  <si>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</si>
  <si>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</si>
  <si>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</si>
  <si>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</si>
  <si>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</si>
  <si>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</si>
  <si>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</si>
  <si>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</si>
  <si>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</si>
  <si>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</si>
  <si>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</si>
  <si>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</si>
  <si>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</si>
  <si>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</si>
  <si>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</si>
  <si>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</si>
  <si>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</si>
  <si>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</si>
  <si>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</si>
  <si>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</si>
  <si>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</si>
  <si>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</si>
  <si>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</si>
  <si>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</si>
  <si>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</si>
  <si>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</si>
  <si>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</si>
  <si>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</si>
  <si>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</si>
  <si>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</si>
  <si>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</si>
  <si>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</si>
  <si>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</si>
  <si>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</si>
  <si>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</si>
  <si>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</si>
  <si>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</si>
  <si>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</si>
  <si>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</si>
  <si>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</si>
  <si>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</si>
  <si>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</si>
  <si>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</si>
  <si>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</si>
  <si>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</si>
  <si>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</si>
  <si>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</si>
  <si>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</si>
  <si>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</si>
  <si>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</si>
  <si>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</si>
  <si>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</si>
  <si>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</si>
  <si>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</si>
  <si>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</si>
  <si>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</si>
  <si>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</si>
  <si>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</si>
  <si>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</si>
  <si>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</si>
  <si>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</si>
  <si>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</si>
  <si>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</si>
  <si>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</si>
  <si>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</si>
  <si>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</si>
  <si>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</si>
  <si>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</si>
  <si>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</si>
  <si>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</si>
  <si>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</si>
  <si>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</si>
  <si>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</si>
  <si>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</si>
  <si>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</si>
  <si>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</si>
  <si>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</si>
  <si>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</si>
  <si>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</si>
  <si>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</si>
  <si>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</si>
  <si>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</si>
  <si>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</si>
  <si>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</si>
  <si>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</si>
  <si>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</si>
  <si>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</si>
  <si>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</si>
  <si>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</si>
  <si>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</si>
  <si>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</si>
  <si>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</si>
  <si>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</si>
  <si>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</si>
  <si>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</si>
  <si>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</si>
  <si>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</si>
  <si>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</si>
  <si>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</si>
  <si>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</si>
  <si>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</si>
  <si>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</si>
  <si>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</si>
  <si>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</si>
  <si>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</si>
  <si>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</si>
  <si>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</si>
  <si>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</si>
  <si>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</si>
  <si>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</si>
  <si>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</si>
  <si>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</si>
  <si>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</si>
  <si>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</si>
  <si>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</si>
  <si>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</si>
  <si>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</si>
  <si>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</si>
  <si>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</si>
  <si>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</si>
  <si>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</si>
  <si>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</si>
  <si>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</si>
  <si>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</si>
  <si>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</si>
  <si>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</si>
  <si>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</si>
  <si>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</si>
  <si>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</si>
  <si>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</si>
  <si>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</si>
  <si>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</si>
  <si>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</si>
  <si>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</si>
  <si>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</si>
  <si>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</si>
  <si>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</si>
  <si>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</si>
  <si>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</si>
  <si>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</si>
  <si>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</si>
  <si>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</si>
  <si>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</si>
  <si>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</si>
  <si>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</si>
  <si>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</si>
  <si>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</si>
  <si>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</si>
  <si>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</si>
  <si>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</si>
  <si>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</si>
  <si>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</si>
  <si>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</si>
  <si>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</si>
  <si>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</si>
  <si>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</si>
  <si>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</si>
  <si>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</si>
  <si>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</si>
  <si>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</si>
  <si>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</si>
  <si>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</si>
  <si>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</si>
  <si>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</si>
  <si>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</si>
  <si>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</si>
  <si>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</si>
  <si>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</si>
  <si>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</si>
  <si>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</si>
  <si>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</si>
  <si>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</si>
  <si>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</si>
  <si>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</si>
  <si>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</si>
  <si>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</si>
  <si>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</si>
  <si>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</si>
  <si>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</si>
  <si>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</si>
  <si>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</si>
  <si>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</si>
  <si>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</si>
  <si>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</si>
  <si>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</si>
  <si>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</si>
  <si>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</si>
  <si>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</si>
  <si>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</si>
  <si>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</si>
  <si>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</si>
  <si>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</si>
  <si>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</si>
  <si>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</si>
  <si>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</si>
  <si>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</si>
  <si>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</si>
  <si>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</si>
  <si>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</si>
  <si>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</si>
  <si>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</si>
  <si>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</si>
  <si>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</si>
  <si>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</si>
  <si>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</si>
  <si>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</si>
  <si>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</si>
  <si>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</si>
  <si>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</si>
  <si>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</si>
  <si>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</si>
  <si>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</si>
  <si>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</si>
  <si>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</si>
  <si>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</si>
  <si>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</si>
  <si>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</si>
  <si>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</si>
  <si>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</si>
  <si>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</si>
  <si>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</si>
  <si>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</si>
  <si>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</si>
  <si>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</si>
  <si>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</si>
  <si>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</si>
  <si>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</si>
  <si>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</si>
  <si>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</si>
  <si>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</si>
  <si>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</si>
  <si>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</si>
  <si>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</si>
  <si>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</si>
  <si>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</si>
  <si>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</si>
  <si>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</si>
  <si>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</si>
  <si>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</si>
  <si>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</si>
  <si>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</si>
  <si>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</si>
  <si>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</si>
  <si>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</si>
  <si>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</si>
  <si>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</si>
  <si>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</si>
  <si>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</si>
  <si>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</si>
  <si>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</si>
  <si>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</si>
  <si>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</si>
  <si>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</si>
  <si>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</si>
  <si>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</si>
  <si>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</si>
  <si>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</si>
  <si>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</si>
  <si>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</si>
  <si>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</si>
  <si>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</si>
  <si>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</si>
  <si>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</si>
  <si>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</si>
  <si>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</si>
  <si>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</si>
  <si>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</si>
  <si>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</si>
  <si>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</si>
  <si>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</si>
  <si>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</si>
  <si>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</si>
  <si>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</si>
  <si>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</si>
  <si>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</si>
  <si>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</si>
  <si>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</si>
  <si>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</si>
  <si>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</si>
  <si>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</si>
  <si>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</si>
  <si>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</si>
  <si>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</si>
  <si>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</si>
  <si>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</si>
  <si>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</si>
  <si>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</si>
  <si>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</si>
  <si>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</si>
  <si>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</si>
  <si>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</si>
  <si>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</si>
  <si>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</si>
  <si>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</si>
  <si>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</si>
  <si>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</si>
  <si>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</si>
  <si>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</si>
  <si>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</si>
  <si>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</si>
  <si>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</si>
  <si>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</si>
  <si>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</si>
  <si>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</si>
  <si>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</si>
  <si>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</si>
  <si>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</si>
  <si>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</si>
  <si>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</si>
  <si>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</si>
  <si>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</si>
  <si>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</si>
  <si>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</si>
  <si>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</si>
  <si>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</si>
  <si>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</si>
  <si>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</si>
  <si>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</si>
  <si>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</si>
  <si>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</si>
  <si>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</si>
  <si>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</si>
  <si>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</si>
  <si>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</si>
  <si>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</si>
  <si>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</si>
  <si>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</si>
  <si>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</si>
  <si>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</si>
  <si>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</si>
  <si>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</si>
  <si>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</si>
  <si>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</si>
  <si>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</si>
  <si>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</si>
  <si>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</si>
  <si>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</si>
  <si>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</si>
  <si>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</si>
  <si>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</si>
  <si>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</si>
  <si>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</si>
  <si>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</si>
  <si>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</si>
  <si>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</si>
  <si>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</si>
  <si>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</si>
  <si>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</si>
  <si>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</si>
  <si>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</si>
  <si>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</si>
  <si>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</si>
  <si>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</si>
  <si>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</si>
  <si>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</si>
  <si>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</si>
  <si>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</si>
  <si>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</si>
  <si>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</si>
  <si>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</si>
  <si>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</si>
  <si>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</si>
  <si>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</si>
  <si>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</si>
  <si>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</si>
  <si>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</si>
  <si>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</si>
  <si>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</si>
  <si>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</si>
  <si>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</si>
  <si>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</si>
  <si>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</si>
  <si>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</si>
  <si>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</si>
  <si>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</si>
  <si>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</si>
  <si>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</si>
  <si>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</si>
  <si>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</si>
  <si>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</si>
  <si>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</si>
  <si>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</si>
  <si>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</si>
  <si>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</si>
  <si>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</si>
  <si>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</si>
  <si>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</si>
  <si>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</si>
  <si>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</si>
  <si>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</si>
  <si>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</si>
  <si>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</si>
  <si>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</si>
  <si>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</si>
  <si>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</si>
  <si>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</si>
  <si>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</si>
  <si>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</si>
  <si>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</si>
  <si>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</si>
  <si>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</si>
  <si>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</si>
  <si>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</si>
  <si>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</si>
  <si>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</si>
  <si>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</si>
  <si>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</si>
  <si>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</si>
  <si>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</si>
  <si>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</si>
  <si>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</si>
  <si>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</si>
  <si>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</si>
  <si>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</si>
  <si>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</si>
  <si>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</si>
  <si>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</si>
  <si>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</si>
  <si>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</si>
  <si>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</si>
  <si>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</si>
  <si>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</si>
  <si>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</si>
  <si>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</si>
  <si>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</si>
  <si>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</si>
  <si>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</si>
  <si>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</si>
  <si>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</si>
  <si>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</si>
  <si>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</si>
  <si>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</si>
  <si>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</si>
  <si>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</si>
  <si>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</si>
  <si>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</si>
  <si>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</si>
  <si>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</si>
  <si>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</si>
  <si>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</si>
  <si>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</si>
  <si>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</si>
  <si>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</si>
  <si>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</si>
  <si>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</si>
  <si>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</si>
  <si>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</si>
  <si>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</si>
  <si>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</si>
  <si>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</si>
  <si>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</si>
  <si>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</si>
  <si>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</si>
  <si>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</si>
  <si>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</si>
  <si>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</si>
  <si>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</si>
  <si>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</si>
  <si>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</si>
  <si>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</si>
  <si>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</si>
  <si>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</si>
  <si>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</si>
  <si>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</si>
  <si>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</si>
  <si>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</si>
  <si>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</si>
  <si>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</si>
  <si>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</si>
  <si>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</si>
  <si>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</si>
  <si>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</si>
  <si>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</si>
  <si>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</si>
  <si>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</si>
  <si>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</si>
  <si>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</si>
  <si>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</si>
  <si>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</si>
  <si>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</si>
  <si>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</si>
  <si>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</si>
  <si>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</si>
  <si>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</si>
  <si>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</si>
  <si>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</si>
  <si>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</si>
  <si>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</si>
  <si>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</si>
  <si>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</si>
  <si>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</si>
  <si>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</si>
  <si>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</si>
  <si>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</si>
  <si>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</si>
  <si>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</si>
  <si>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</si>
  <si>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</si>
  <si>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</si>
  <si>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</si>
  <si>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</si>
  <si>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</si>
  <si>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</si>
  <si>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</si>
  <si>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</si>
  <si>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</si>
  <si>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</si>
  <si>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</si>
  <si>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</si>
  <si>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</si>
  <si>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</si>
  <si>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</si>
  <si>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</si>
  <si>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</si>
  <si>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</si>
  <si>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</si>
  <si>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</si>
  <si>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</si>
  <si>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</si>
  <si>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</si>
  <si>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</si>
  <si>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</si>
  <si>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</si>
  <si>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</si>
  <si>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</si>
  <si>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</si>
  <si>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</si>
  <si>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</si>
  <si>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</si>
  <si>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</si>
  <si>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</si>
  <si>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</si>
  <si>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</si>
  <si>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</si>
  <si>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</si>
  <si>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</si>
  <si>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</si>
  <si>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</si>
  <si>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</si>
  <si>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</si>
  <si>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</si>
  <si>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</si>
  <si>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</si>
  <si>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</si>
  <si>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</si>
  <si>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</si>
  <si>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</si>
  <si>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</si>
  <si>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</si>
  <si>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</si>
  <si>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</si>
  <si>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</si>
  <si>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</si>
  <si>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</si>
  <si>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</si>
  <si>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</si>
  <si>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</si>
  <si>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</si>
  <si>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</si>
  <si>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</si>
  <si>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</si>
  <si>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</si>
  <si>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</si>
  <si>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</si>
  <si>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</si>
  <si>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</si>
  <si>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</si>
  <si>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</si>
  <si>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</si>
  <si>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</si>
  <si>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</si>
  <si>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</si>
  <si>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</si>
  <si>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</si>
  <si>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</si>
  <si>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</si>
  <si>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</si>
  <si>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</si>
  <si>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</si>
  <si>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</si>
  <si>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</si>
  <si>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</si>
  <si>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</si>
  <si>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</si>
  <si>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</si>
  <si>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</si>
  <si>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</si>
  <si>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</si>
  <si>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</si>
  <si>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</si>
  <si>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</si>
  <si>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</si>
  <si>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</si>
  <si>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</si>
  <si>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</si>
  <si>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</si>
  <si>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</si>
  <si>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</si>
  <si>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</si>
  <si>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</si>
  <si>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</si>
  <si>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</si>
  <si>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</si>
  <si>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</si>
  <si>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</si>
  <si>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</si>
  <si>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</si>
  <si>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</si>
  <si>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</si>
  <si>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</si>
  <si>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</si>
  <si>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</si>
  <si>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</si>
  <si>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</si>
  <si>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</si>
  <si>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</si>
  <si>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</si>
  <si>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</si>
  <si>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</si>
  <si>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</si>
  <si>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</si>
  <si>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</si>
  <si>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</si>
  <si>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</si>
  <si>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</si>
  <si>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</si>
  <si>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</si>
  <si>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</si>
  <si>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</si>
  <si>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</si>
  <si>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</si>
  <si>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</si>
  <si>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</si>
  <si>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</si>
  <si>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</si>
  <si>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</si>
  <si>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</si>
  <si>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</si>
  <si>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</si>
  <si>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</si>
  <si>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</si>
  <si>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</si>
  <si>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</si>
  <si>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</si>
  <si>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</si>
  <si>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</si>
  <si>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</si>
  <si>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</si>
  <si>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</si>
  <si>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</si>
  <si>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</si>
  <si>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</si>
  <si>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</si>
  <si>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</si>
  <si>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</si>
  <si>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</si>
  <si>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</si>
  <si>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</si>
  <si>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</si>
  <si>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</si>
  <si>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</si>
  <si>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</si>
  <si>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</si>
  <si>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</si>
  <si>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</si>
  <si>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</si>
  <si>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</si>
  <si>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</si>
  <si>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</si>
  <si>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</si>
  <si>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</si>
  <si>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</si>
  <si>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</si>
  <si>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</si>
  <si>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</si>
  <si>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</si>
  <si>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</si>
  <si>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</si>
  <si>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</si>
  <si>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</si>
  <si>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</si>
  <si>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</si>
  <si>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</si>
  <si>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</si>
  <si>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</si>
  <si>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</si>
  <si>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</si>
  <si>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</si>
  <si>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</si>
  <si>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</si>
  <si>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</si>
  <si>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</si>
  <si>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</si>
  <si>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</si>
  <si>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</si>
  <si>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</si>
  <si>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</si>
  <si>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</si>
  <si>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</si>
  <si>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</si>
  <si>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</si>
  <si>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</si>
  <si>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</si>
  <si>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</si>
  <si>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</si>
  <si>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</si>
  <si>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</si>
  <si>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</si>
  <si>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</si>
  <si>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</si>
  <si>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</si>
  <si>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</si>
  <si>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</si>
  <si>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</si>
  <si>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</si>
  <si>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</si>
  <si>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</si>
  <si>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</si>
  <si>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</si>
  <si>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</si>
  <si>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</si>
  <si>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</si>
  <si>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</si>
  <si>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</si>
  <si>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</si>
  <si>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</si>
  <si>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</si>
  <si>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</si>
  <si>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</si>
  <si>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</si>
  <si>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</si>
  <si>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</si>
  <si>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</si>
  <si>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</si>
  <si>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</si>
  <si>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</si>
  <si>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</si>
  <si>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</si>
  <si>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</si>
  <si>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</si>
  <si>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</si>
  <si>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</si>
  <si>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</si>
  <si>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</si>
  <si>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</si>
  <si>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</si>
  <si>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</si>
  <si>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</si>
  <si>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</si>
  <si>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</si>
  <si>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</si>
  <si>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</si>
  <si>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</si>
  <si>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</si>
  <si>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</si>
  <si>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</si>
  <si>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</si>
  <si>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</si>
  <si>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</si>
  <si>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</si>
  <si>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</si>
  <si>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</si>
  <si>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</si>
  <si>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</si>
  <si>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</si>
  <si>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</si>
  <si>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</si>
  <si>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</si>
  <si>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</si>
  <si>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</si>
  <si>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</si>
  <si>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</si>
  <si>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</si>
  <si>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</si>
  <si>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</si>
  <si>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</si>
  <si>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</si>
  <si>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</si>
  <si>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</si>
  <si>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</si>
  <si>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</si>
  <si>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</si>
  <si>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</si>
  <si>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</si>
  <si>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</si>
  <si>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</si>
  <si>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</si>
  <si>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</si>
  <si>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</si>
  <si>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</si>
  <si>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</si>
  <si>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</si>
  <si>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</si>
  <si>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</si>
  <si>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</si>
  <si>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</si>
  <si>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</si>
  <si>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</si>
  <si>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</si>
  <si>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</si>
  <si>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</si>
  <si>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</si>
  <si>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</si>
  <si>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</si>
  <si>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</si>
  <si>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</si>
  <si>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</si>
  <si>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</si>
  <si>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</si>
  <si>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</si>
  <si>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</si>
  <si>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</si>
  <si>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</si>
  <si>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</si>
  <si>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</si>
  <si>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</si>
  <si>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</si>
  <si>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</si>
  <si>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</si>
  <si>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</si>
  <si>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</si>
  <si>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</si>
  <si>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</si>
  <si>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</si>
  <si>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</si>
  <si>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</si>
  <si>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</si>
  <si>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</si>
  <si>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</si>
  <si>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</si>
  <si>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</si>
  <si>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</si>
  <si>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</si>
  <si>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</si>
  <si>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</si>
  <si>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</si>
  <si>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</si>
  <si>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</si>
  <si>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</si>
  <si>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</si>
  <si>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</si>
  <si>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</si>
  <si>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</si>
  <si>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</si>
  <si>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</si>
  <si>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</si>
  <si>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</si>
  <si>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</si>
  <si>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</si>
  <si>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</si>
  <si>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</si>
  <si>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</si>
  <si>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</si>
  <si>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</si>
  <si>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</si>
  <si>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</si>
  <si>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</si>
  <si>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</si>
  <si>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</si>
  <si>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</si>
  <si>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</si>
  <si>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</si>
  <si>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</si>
  <si>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</si>
  <si>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</si>
  <si>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</si>
  <si>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</si>
  <si>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</si>
  <si>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</si>
  <si>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</si>
  <si>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</si>
  <si>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</si>
  <si>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</si>
  <si>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</si>
  <si>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</si>
  <si>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</si>
  <si>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</si>
  <si>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</si>
  <si>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</si>
  <si>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</si>
  <si>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</si>
  <si>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</si>
  <si>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</si>
  <si>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</si>
  <si>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</si>
  <si>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</si>
  <si>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</si>
  <si>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</si>
  <si>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</si>
  <si>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</si>
  <si>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</si>
  <si>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</si>
  <si>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</si>
  <si>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</si>
  <si>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</si>
  <si>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</si>
  <si>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</si>
  <si>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</si>
  <si>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</si>
  <si>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</si>
  <si>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</si>
  <si>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</si>
  <si>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</si>
  <si>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</si>
  <si>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</si>
  <si>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</si>
  <si>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</si>
  <si>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</si>
  <si>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</si>
  <si>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</si>
  <si>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</si>
  <si>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</si>
  <si>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</si>
  <si>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</si>
  <si>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</si>
  <si>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</si>
  <si>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</si>
  <si>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</si>
  <si>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</si>
  <si>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</si>
  <si>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</si>
  <si>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</si>
  <si>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</si>
  <si>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</si>
  <si>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</si>
  <si>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</si>
  <si>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</si>
  <si>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</si>
  <si>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</si>
  <si>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</si>
  <si>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</si>
  <si>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</si>
  <si>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</si>
  <si>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</si>
  <si>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</si>
  <si>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</si>
  <si>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</si>
  <si>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</si>
  <si>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</si>
  <si>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</si>
  <si>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</si>
  <si>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</si>
  <si>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</si>
  <si>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</si>
  <si>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</si>
  <si>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</si>
  <si>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</si>
  <si>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</si>
  <si>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</si>
  <si>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</si>
  <si>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</si>
  <si>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</si>
  <si>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</si>
  <si>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</si>
  <si>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</si>
  <si>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</si>
  <si>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</si>
  <si>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</si>
  <si>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</si>
  <si>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</si>
  <si>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</si>
  <si>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</si>
  <si>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</si>
  <si>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</si>
  <si>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</si>
  <si>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</si>
  <si>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</si>
  <si>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</si>
  <si>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</si>
  <si>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</si>
  <si>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</si>
  <si>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</si>
  <si>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</si>
  <si>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</si>
  <si>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</si>
  <si>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</si>
  <si>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</si>
  <si>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</si>
  <si>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</si>
  <si>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</si>
  <si>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</si>
  <si>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</si>
  <si>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</si>
  <si>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</si>
  <si>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</si>
  <si>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</si>
  <si>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</si>
  <si>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</si>
  <si>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</si>
  <si>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</si>
  <si>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</si>
  <si>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</si>
  <si>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</si>
  <si>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</si>
  <si>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</si>
  <si>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</si>
  <si>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</si>
  <si>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</si>
  <si>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</si>
  <si>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</si>
  <si>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</si>
  <si>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</si>
  <si>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</si>
  <si>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</si>
  <si>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</si>
  <si>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</si>
  <si>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</si>
  <si>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</si>
  <si>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</si>
  <si>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</si>
  <si>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</si>
  <si>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</si>
  <si>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</si>
  <si>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</si>
  <si>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</si>
  <si>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</si>
  <si>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</si>
  <si>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</si>
  <si>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</si>
  <si>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</si>
  <si>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</si>
  <si>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</si>
  <si>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</si>
  <si>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</si>
  <si>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</si>
  <si>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</si>
  <si>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</si>
  <si>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</si>
  <si>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</si>
  <si>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</si>
  <si>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</si>
  <si>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</si>
  <si>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</si>
  <si>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</si>
  <si>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</si>
  <si>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</si>
  <si>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</si>
  <si>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</si>
  <si>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</si>
  <si>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</si>
  <si>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</si>
  <si>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</si>
  <si>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</si>
  <si>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</si>
  <si>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</si>
  <si>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</si>
  <si>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</si>
  <si>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</si>
  <si>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</si>
  <si>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</si>
  <si>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</si>
  <si>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</si>
  <si>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</si>
  <si>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</si>
  <si>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</si>
  <si>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</si>
  <si>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</si>
  <si>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</si>
  <si>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</si>
  <si>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</si>
  <si>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</si>
  <si>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</si>
  <si>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</si>
  <si>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</si>
  <si>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</si>
  <si>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</si>
  <si>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</si>
  <si>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</si>
  <si>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</si>
  <si>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</si>
  <si>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</si>
  <si>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</si>
  <si>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</si>
  <si>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</si>
  <si>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</si>
  <si>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</si>
  <si>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</si>
  <si>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</si>
  <si>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</si>
  <si>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</si>
  <si>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</si>
  <si>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</si>
  <si>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</si>
  <si>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</si>
  <si>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</si>
  <si>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</si>
  <si>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</si>
  <si>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</si>
  <si>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</si>
  <si>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</si>
  <si>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</si>
  <si>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</si>
  <si>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</si>
  <si>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</si>
  <si>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</si>
  <si>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</si>
  <si>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</si>
  <si>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</si>
  <si>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</si>
  <si>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</si>
  <si>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</si>
  <si>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</si>
  <si>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</si>
  <si>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</si>
  <si>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</si>
  <si>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</si>
  <si>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</si>
  <si>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</si>
  <si>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</si>
  <si>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</si>
  <si>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</si>
  <si>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</si>
  <si>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</si>
  <si>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</si>
  <si>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</si>
  <si>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</si>
  <si>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</si>
  <si>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</si>
  <si>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</si>
  <si>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</si>
  <si>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</si>
  <si>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</si>
  <si>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</si>
  <si>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</si>
  <si>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</si>
  <si>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</si>
  <si>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</si>
  <si>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</si>
  <si>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</si>
  <si>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</si>
  <si>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</si>
  <si>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</si>
  <si>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</si>
  <si>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</si>
  <si>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</si>
  <si>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</si>
  <si>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</si>
  <si>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</si>
  <si>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</si>
  <si>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</si>
  <si>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</si>
  <si>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</si>
  <si>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</si>
  <si>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</si>
  <si>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</si>
  <si>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</si>
  <si>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</si>
  <si>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</si>
  <si>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</si>
  <si>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</si>
  <si>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</si>
  <si>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</si>
  <si>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</si>
  <si>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</si>
  <si>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</si>
  <si>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</si>
  <si>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</si>
  <si>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</si>
  <si>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</si>
  <si>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</si>
  <si>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</si>
  <si>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</si>
  <si>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</si>
  <si>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</si>
  <si>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</si>
  <si>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</si>
  <si>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</si>
  <si>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</si>
  <si>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</si>
  <si>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</si>
  <si>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</si>
  <si>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</si>
  <si>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</si>
  <si>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</si>
  <si>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</si>
  <si>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</si>
  <si>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</si>
  <si>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</si>
  <si>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</si>
  <si>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</si>
  <si>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</si>
  <si>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</si>
  <si>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</si>
  <si>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</si>
  <si>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</si>
  <si>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</si>
  <si>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</si>
  <si>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</si>
  <si>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</si>
  <si>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</si>
  <si>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</si>
  <si>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</si>
  <si>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</si>
  <si>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</si>
  <si>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</si>
  <si>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</si>
  <si>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</si>
  <si>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</si>
  <si>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</si>
  <si>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</si>
  <si>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</si>
  <si>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</si>
  <si>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</si>
  <si>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</si>
  <si>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</si>
  <si>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</si>
  <si>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</si>
  <si>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</si>
  <si>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</si>
  <si>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</si>
  <si>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</si>
  <si>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</si>
  <si>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</si>
  <si>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</si>
  <si>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</si>
  <si>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</si>
  <si>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</si>
  <si>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</si>
  <si>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</si>
  <si>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</si>
  <si>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</si>
  <si>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</si>
  <si>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</si>
  <si>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</si>
  <si>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</si>
  <si>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</si>
  <si>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</si>
  <si>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</si>
  <si>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</si>
  <si>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</si>
  <si>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</si>
  <si>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</si>
  <si>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</si>
  <si>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</si>
  <si>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</si>
  <si>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</si>
  <si>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</si>
  <si>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</si>
  <si>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</si>
  <si>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</si>
  <si>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</si>
  <si>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</si>
  <si>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</si>
  <si>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</si>
  <si>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</si>
  <si>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</si>
  <si>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</si>
  <si>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</si>
  <si>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</si>
  <si>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</si>
  <si>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</si>
  <si>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</si>
  <si>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</si>
  <si>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</si>
  <si>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</si>
  <si>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</si>
  <si>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</si>
  <si>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</si>
  <si>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</si>
  <si>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</si>
  <si>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</si>
  <si>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</si>
  <si>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</si>
  <si>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</si>
  <si>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</si>
  <si>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</si>
  <si>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</si>
  <si>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</si>
  <si>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</si>
  <si>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</si>
  <si>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</si>
  <si>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</si>
  <si>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</si>
  <si>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</si>
  <si>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</si>
  <si>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</si>
  <si>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</si>
  <si>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</si>
  <si>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</si>
  <si>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</si>
  <si>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</si>
  <si>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</si>
  <si>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</si>
  <si>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</si>
  <si>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</si>
  <si>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</si>
  <si>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</si>
  <si>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</si>
  <si>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</si>
  <si>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</si>
  <si>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</si>
  <si>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</si>
  <si>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</si>
  <si>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</si>
  <si>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</si>
  <si>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</si>
  <si>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</si>
  <si>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</si>
  <si>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</si>
  <si>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</si>
  <si>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</si>
  <si>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</si>
  <si>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</si>
  <si>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</si>
  <si>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</si>
  <si>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</si>
  <si>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</si>
  <si>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</si>
  <si>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</si>
  <si>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</si>
  <si>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</si>
  <si>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</si>
  <si>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</si>
  <si>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</si>
  <si>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</si>
  <si>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</si>
  <si>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</si>
  <si>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</si>
  <si>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</si>
  <si>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</si>
  <si>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</si>
  <si>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</si>
  <si>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</si>
  <si>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</si>
  <si>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</si>
  <si>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</si>
  <si>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</si>
  <si>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</si>
  <si>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</si>
  <si>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</si>
  <si>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</si>
  <si>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</si>
  <si>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</si>
  <si>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</si>
  <si>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</si>
  <si>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</si>
  <si>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</si>
  <si>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</si>
  <si>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</si>
  <si>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</si>
  <si>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</si>
  <si>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</si>
  <si>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</si>
  <si>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</si>
  <si>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</si>
  <si>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</si>
  <si>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</si>
  <si>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</si>
  <si>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</si>
  <si>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</si>
  <si>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</si>
  <si>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</si>
  <si>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</si>
  <si>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</si>
  <si>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</si>
  <si>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</si>
  <si>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</si>
  <si>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</si>
  <si>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</si>
  <si>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</si>
  <si>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</si>
  <si>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</si>
  <si>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</si>
  <si>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</si>
  <si>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</si>
  <si>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</si>
  <si>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</si>
  <si>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</si>
  <si>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</si>
  <si>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</si>
  <si>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</si>
  <si>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</si>
  <si>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</si>
  <si>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</si>
  <si>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</si>
  <si>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</si>
  <si>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</si>
  <si>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</si>
  <si>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</si>
  <si>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</si>
  <si>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</si>
  <si>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</si>
  <si>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</si>
  <si>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</si>
  <si>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</si>
  <si>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</si>
  <si>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</si>
  <si>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</si>
  <si>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</si>
  <si>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</si>
  <si>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</si>
  <si>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</si>
  <si>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</si>
  <si>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</si>
  <si>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</si>
  <si>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</si>
  <si>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</si>
  <si>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</si>
  <si>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</si>
  <si>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</si>
  <si>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</si>
  <si>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</si>
  <si>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</si>
  <si>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</si>
  <si>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</si>
  <si>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</si>
  <si>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</si>
  <si>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</si>
  <si>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</si>
  <si>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</si>
  <si>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</si>
  <si>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</si>
  <si>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</si>
  <si>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</si>
  <si>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</si>
  <si>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</si>
  <si>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</si>
  <si>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</si>
  <si>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</si>
  <si>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</si>
  <si>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</si>
  <si>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</si>
  <si>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</si>
  <si>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</si>
  <si>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</si>
  <si>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</si>
  <si>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</si>
  <si>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</si>
  <si>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</si>
  <si>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</si>
  <si>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</si>
  <si>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</si>
  <si>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</si>
  <si>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</si>
  <si>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</si>
  <si>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</si>
  <si>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</si>
  <si>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</si>
  <si>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</si>
  <si>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</si>
  <si>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</si>
  <si>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</si>
  <si>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</si>
  <si>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</si>
  <si>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</si>
  <si>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</si>
  <si>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</si>
  <si>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</si>
  <si>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</si>
  <si>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</si>
  <si>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</si>
  <si>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</si>
  <si>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</si>
  <si>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</si>
  <si>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</si>
  <si>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</si>
  <si>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</si>
  <si>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</si>
  <si>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</si>
  <si>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</si>
  <si>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</si>
  <si>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</si>
  <si>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</si>
  <si>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</si>
  <si>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</si>
  <si>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</si>
  <si>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</si>
  <si>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</si>
  <si>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</si>
  <si>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</si>
  <si>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</si>
  <si>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</si>
  <si>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</si>
  <si>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</si>
  <si>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</si>
  <si>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</si>
  <si>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</si>
  <si>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</si>
  <si>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</si>
  <si>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</si>
  <si>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</si>
  <si>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</si>
  <si>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</si>
  <si>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</si>
  <si>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</si>
  <si>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</si>
  <si>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</si>
  <si>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</si>
  <si>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</si>
  <si>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</si>
  <si>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</si>
  <si>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</si>
  <si>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</si>
  <si>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</si>
  <si>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</si>
  <si>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</si>
  <si>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</si>
  <si>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</si>
  <si>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</si>
  <si>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</si>
  <si>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</si>
  <si>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</si>
  <si>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</si>
  <si>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</si>
  <si>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</si>
  <si>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</si>
  <si>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</si>
  <si>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</si>
  <si>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</si>
  <si>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</si>
  <si>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</si>
  <si>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</si>
  <si>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</si>
  <si>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</si>
  <si>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</si>
  <si>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</si>
  <si>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</si>
  <si>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</si>
  <si>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</si>
  <si>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</si>
  <si>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</si>
  <si>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</si>
  <si>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</si>
  <si>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</si>
  <si>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</si>
  <si>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</si>
  <si>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</si>
  <si>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</si>
  <si>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</si>
  <si>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</si>
  <si>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</si>
  <si>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</si>
  <si>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</si>
  <si>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</si>
  <si>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</si>
  <si>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</si>
  <si>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</si>
  <si>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</si>
  <si>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</si>
  <si>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</si>
  <si>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</si>
  <si>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</si>
  <si>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</si>
  <si>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</si>
  <si>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</si>
  <si>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</si>
  <si>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</si>
  <si>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</si>
  <si>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</si>
  <si>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</si>
  <si>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</si>
  <si>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</si>
  <si>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</si>
  <si>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</si>
  <si>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</si>
  <si>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</si>
  <si>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</si>
  <si>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</si>
  <si>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</si>
  <si>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</si>
  <si>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</si>
  <si>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</si>
  <si>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</si>
  <si>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</si>
  <si>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</si>
  <si>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</si>
  <si>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</si>
  <si>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</si>
  <si>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</si>
  <si>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</si>
  <si>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</si>
  <si>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</si>
  <si>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</si>
  <si>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</si>
  <si>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</si>
  <si>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</si>
  <si>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</si>
  <si>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</si>
  <si>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</si>
  <si>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</si>
  <si>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</si>
  <si>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</si>
  <si>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</si>
  <si>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</si>
  <si>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</si>
  <si>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</si>
  <si>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</si>
  <si>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</si>
  <si>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</si>
  <si>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</si>
  <si>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</si>
  <si>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</si>
  <si>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</si>
  <si>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</si>
  <si>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</si>
  <si>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</si>
  <si>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</si>
  <si>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</si>
  <si>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</si>
  <si>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</si>
  <si>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</si>
  <si>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</si>
  <si>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</si>
  <si>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</si>
  <si>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</si>
  <si>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</si>
  <si>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</si>
  <si>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</si>
  <si>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</si>
  <si>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</si>
  <si>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</si>
  <si>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</si>
  <si>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</si>
  <si>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</si>
  <si>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</si>
  <si>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</si>
  <si>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</si>
  <si>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</si>
  <si>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</si>
  <si>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</si>
  <si>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</si>
  <si>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</si>
  <si>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</si>
  <si>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</si>
  <si>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</si>
  <si>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</si>
  <si>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</si>
  <si>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</si>
  <si>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</si>
  <si>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</si>
  <si>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</si>
  <si>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</si>
  <si>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</si>
  <si>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</si>
  <si>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</si>
  <si>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</si>
  <si>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</si>
  <si>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</si>
  <si>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</si>
  <si>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</si>
  <si>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</si>
  <si>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</si>
  <si>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</si>
  <si>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</si>
  <si>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</si>
  <si>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</si>
  <si>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</si>
  <si>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</si>
  <si>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</si>
  <si>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</si>
  <si>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</si>
  <si>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</si>
  <si>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</si>
  <si>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</si>
  <si>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</si>
  <si>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</si>
  <si>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</si>
  <si>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</si>
  <si>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</si>
  <si>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</si>
  <si>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</si>
  <si>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</si>
  <si>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</si>
  <si>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</si>
  <si>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</si>
  <si>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</si>
  <si>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</si>
  <si>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</si>
  <si>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</si>
  <si>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</si>
  <si>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</si>
  <si>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</si>
  <si>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</si>
  <si>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</si>
  <si>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</si>
  <si>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</si>
  <si>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</si>
  <si>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</si>
  <si>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</si>
  <si>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</si>
  <si>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</si>
  <si>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</si>
  <si>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</si>
  <si>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</si>
  <si>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</si>
  <si>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</si>
  <si>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</si>
  <si>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</si>
  <si>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</si>
  <si>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</si>
  <si>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</si>
  <si>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</si>
  <si>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</si>
  <si>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</si>
  <si>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</si>
  <si>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</si>
  <si>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</si>
  <si>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</si>
  <si>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</si>
  <si>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</si>
  <si>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</si>
  <si>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</si>
  <si>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</si>
  <si>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</si>
  <si>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</si>
  <si>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</si>
  <si>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</si>
  <si>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</si>
  <si>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</si>
  <si>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</si>
  <si>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</si>
  <si>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</si>
  <si>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</si>
  <si>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</si>
  <si>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</si>
  <si>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</si>
  <si>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</si>
  <si>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</si>
  <si>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</si>
  <si>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</si>
  <si>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</si>
  <si>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</si>
  <si>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</si>
  <si>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</si>
  <si>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</si>
  <si>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</si>
  <si>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</si>
  <si>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</si>
  <si>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</si>
  <si>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</si>
  <si>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</si>
  <si>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</si>
  <si>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</si>
  <si>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</si>
  <si>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</si>
  <si>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</si>
  <si>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</si>
  <si>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</si>
  <si>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</si>
  <si>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</si>
  <si>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</si>
  <si>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</si>
  <si>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</si>
  <si>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</si>
  <si>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</si>
  <si>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</si>
  <si>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</si>
  <si>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</si>
  <si>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</si>
  <si>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</si>
  <si>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</si>
  <si>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</si>
  <si>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</si>
  <si>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</si>
  <si>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</si>
  <si>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</si>
  <si>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</si>
  <si>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</si>
  <si>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</si>
  <si>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</si>
  <si>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</si>
  <si>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</si>
  <si>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</si>
  <si>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</si>
  <si>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</si>
  <si>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</si>
  <si>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</si>
  <si>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</si>
  <si>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</si>
  <si>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</si>
  <si>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</si>
  <si>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</si>
  <si>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</si>
  <si>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</si>
  <si>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</si>
  <si>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</si>
  <si>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</si>
  <si>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</si>
  <si>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</si>
  <si>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</si>
  <si>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</si>
  <si>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</si>
  <si>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</si>
  <si>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</si>
  <si>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</si>
  <si>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</si>
  <si>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</si>
  <si>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</si>
  <si>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</si>
  <si>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</si>
  <si>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</si>
  <si>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</si>
  <si>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</si>
  <si>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</si>
  <si>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</si>
  <si>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</si>
  <si>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</si>
  <si>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</si>
  <si>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</si>
  <si>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</si>
  <si>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</si>
  <si>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</si>
  <si>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</si>
  <si>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</si>
  <si>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</si>
  <si>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</si>
  <si>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</si>
  <si>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</si>
  <si>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</si>
  <si>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</si>
  <si>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</si>
  <si>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</si>
  <si>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</si>
  <si>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</si>
  <si>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</si>
  <si>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</si>
  <si>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</si>
  <si>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</si>
  <si>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</si>
  <si>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</si>
  <si>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</si>
  <si>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</si>
  <si>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</si>
  <si>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</si>
  <si>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</si>
  <si>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</si>
  <si>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</si>
  <si>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</si>
  <si>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</si>
  <si>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</si>
  <si>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</si>
  <si>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</si>
  <si>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</si>
  <si>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</si>
  <si>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</si>
  <si>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</si>
  <si>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</si>
  <si>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</si>
  <si>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</si>
  <si>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</si>
  <si>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</si>
  <si>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</si>
  <si>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</si>
  <si>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</si>
  <si>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</si>
  <si>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</si>
  <si>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</si>
  <si>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</si>
  <si>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</si>
  <si>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</si>
  <si>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</si>
  <si>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</si>
  <si>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</si>
  <si>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</si>
  <si>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</si>
  <si>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</si>
  <si>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</si>
  <si>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</si>
  <si>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</si>
  <si>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</si>
  <si>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</si>
  <si>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</si>
  <si>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</si>
  <si>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</si>
  <si>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</si>
  <si>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</si>
  <si>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</si>
  <si>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</si>
  <si>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</si>
  <si>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</si>
  <si>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</si>
  <si>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</si>
  <si>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</si>
  <si>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</si>
  <si>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</si>
  <si>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</si>
  <si>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</si>
  <si>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</si>
  <si>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</si>
  <si>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</si>
  <si>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</si>
  <si>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</si>
  <si>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</si>
  <si>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</si>
  <si>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</si>
  <si>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</si>
  <si>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</si>
  <si>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</si>
  <si>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</si>
  <si>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</si>
  <si>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</si>
  <si>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</si>
  <si>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</si>
  <si>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</si>
  <si>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</si>
  <si>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</si>
  <si>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</si>
  <si>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</si>
  <si>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</si>
  <si>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</si>
  <si>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</si>
  <si>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</si>
  <si>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</si>
  <si>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</si>
  <si>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</si>
  <si>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</si>
  <si>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</si>
  <si>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</si>
  <si>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</si>
  <si>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</si>
  <si>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</si>
  <si>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</si>
  <si>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</si>
  <si>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</si>
  <si>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</si>
  <si>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</si>
  <si>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</si>
  <si>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</si>
  <si>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</si>
  <si>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</si>
  <si>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</si>
  <si>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</si>
  <si>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</si>
  <si>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</si>
  <si>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</si>
  <si>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</si>
  <si>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</si>
  <si>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</si>
  <si>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</si>
  <si>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</si>
  <si>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</si>
  <si>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</si>
  <si>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</si>
  <si>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</si>
  <si>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</si>
  <si>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</si>
  <si>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</si>
  <si>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</si>
  <si>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</si>
  <si>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</si>
  <si>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</si>
  <si>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</si>
  <si>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</si>
  <si>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</si>
  <si>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</si>
  <si>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</si>
  <si>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</si>
  <si>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</si>
  <si>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</si>
  <si>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</si>
  <si>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</si>
  <si>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</si>
  <si>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</si>
  <si>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</si>
  <si>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</si>
  <si>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</si>
  <si>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</si>
  <si>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</si>
  <si>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</si>
  <si>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</si>
  <si>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</si>
  <si>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</si>
  <si>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</si>
  <si>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</si>
  <si>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</si>
  <si>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</si>
  <si>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</si>
  <si>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</si>
  <si>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</si>
  <si>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</si>
  <si>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</si>
  <si>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</si>
  <si>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</si>
  <si>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</si>
  <si>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</si>
  <si>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</si>
  <si>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</si>
  <si>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</si>
  <si>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</si>
  <si>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</si>
  <si>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</si>
  <si>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</si>
  <si>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</si>
  <si>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</si>
  <si>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</si>
  <si>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</si>
  <si>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</si>
  <si>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</si>
  <si>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</si>
  <si>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</si>
  <si>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</si>
  <si>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</si>
  <si>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</si>
  <si>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</si>
  <si>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</si>
  <si>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</si>
  <si>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</si>
  <si>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</si>
  <si>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</si>
  <si>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</si>
  <si>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</si>
  <si>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</si>
  <si>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</si>
  <si>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</si>
  <si>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</si>
  <si>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</si>
  <si>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</si>
  <si>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</si>
  <si>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</si>
  <si>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</si>
  <si>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</si>
  <si>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</si>
  <si>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</si>
  <si>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</si>
  <si>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</si>
  <si>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</si>
  <si>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</si>
  <si>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</si>
  <si>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</si>
  <si>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</si>
  <si>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</si>
  <si>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</si>
  <si>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</si>
  <si>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</si>
  <si>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</si>
  <si>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</si>
  <si>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</si>
  <si>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</si>
  <si>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</si>
  <si>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</si>
  <si>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</si>
  <si>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</si>
  <si>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</si>
  <si>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</si>
  <si>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</si>
  <si>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</si>
  <si>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</si>
  <si>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</si>
  <si>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</si>
  <si>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</si>
  <si>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</si>
  <si>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</si>
  <si>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</si>
  <si>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</si>
  <si>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</si>
  <si>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</si>
  <si>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</si>
  <si>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</si>
  <si>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</si>
  <si>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</si>
  <si>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</si>
  <si>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</si>
  <si>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</si>
  <si>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</si>
  <si>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</si>
  <si>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</si>
  <si>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</si>
  <si>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</si>
  <si>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</si>
  <si>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</si>
  <si>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</si>
  <si>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</si>
  <si>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</si>
  <si>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</si>
  <si>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</si>
  <si>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</si>
  <si>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</si>
  <si>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</si>
  <si>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</si>
  <si>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</si>
  <si>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</si>
  <si>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</si>
  <si>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</si>
  <si>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</si>
  <si>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</si>
  <si>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</si>
  <si>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</si>
  <si>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</si>
  <si>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</si>
  <si>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</si>
  <si>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</si>
  <si>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</si>
  <si>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</si>
  <si>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</si>
  <si>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</si>
  <si>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</si>
  <si>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</si>
  <si>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</si>
  <si>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</si>
  <si>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</si>
  <si>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</si>
  <si>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</si>
  <si>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</si>
  <si>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</si>
  <si>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</si>
  <si>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</si>
  <si>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</si>
  <si>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</si>
  <si>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</si>
  <si>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</si>
  <si>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</si>
  <si>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</si>
  <si>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</si>
  <si>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</si>
  <si>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</si>
  <si>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</si>
  <si>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</si>
  <si>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</si>
  <si>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</si>
  <si>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</si>
  <si>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</si>
  <si>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</si>
  <si>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</si>
  <si>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</si>
  <si>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</si>
  <si>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</si>
  <si>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</si>
  <si>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</si>
  <si>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</si>
  <si>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</si>
  <si>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</si>
  <si>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</si>
  <si>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</si>
  <si>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</si>
  <si>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</si>
  <si>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</si>
  <si>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</si>
  <si>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</si>
  <si>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</si>
  <si>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</si>
  <si>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</si>
  <si>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</si>
  <si>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</si>
  <si>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</si>
  <si>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</si>
  <si>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</si>
  <si>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</si>
  <si>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</si>
  <si>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</si>
  <si>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</si>
  <si>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</si>
  <si>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</si>
  <si>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</si>
  <si>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</si>
  <si>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</si>
  <si>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</si>
  <si>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</si>
  <si>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</si>
  <si>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</si>
  <si>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</si>
  <si>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</si>
  <si>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</si>
  <si>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</si>
  <si>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</si>
  <si>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</si>
  <si>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</si>
  <si>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</si>
  <si>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</si>
  <si>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</si>
  <si>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</si>
  <si>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</si>
  <si>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</si>
  <si>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</si>
  <si>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</si>
  <si>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</si>
  <si>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</si>
  <si>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</si>
  <si>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</si>
  <si>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</si>
  <si>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</si>
  <si>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</si>
  <si>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</si>
  <si>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</si>
  <si>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</si>
  <si>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</si>
  <si>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</si>
  <si>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</si>
  <si>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</si>
  <si>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</si>
  <si>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</si>
  <si>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</si>
  <si>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</si>
  <si>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</si>
  <si>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</si>
  <si>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</si>
  <si>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</si>
  <si>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</si>
  <si>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</si>
  <si>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</si>
  <si>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</si>
  <si>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</si>
  <si>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</si>
  <si>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</si>
  <si>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</si>
  <si>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</si>
  <si>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</si>
  <si>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</si>
  <si>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</si>
  <si>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</si>
  <si>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</si>
  <si>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</si>
  <si>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</si>
  <si>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</si>
  <si>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</si>
  <si>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</si>
  <si>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</si>
  <si>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</si>
  <si>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</si>
  <si>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</si>
  <si>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</si>
  <si>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</si>
  <si>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</si>
  <si>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</si>
  <si>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</si>
  <si>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</si>
  <si>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</si>
  <si>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</si>
  <si>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</si>
  <si>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</si>
  <si>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</si>
  <si>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</si>
  <si>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</si>
  <si>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</si>
  <si>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</si>
  <si>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</si>
  <si>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</si>
  <si>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</si>
  <si>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</si>
  <si>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</si>
  <si>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</si>
  <si>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</si>
  <si>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</si>
  <si>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</si>
  <si>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</si>
  <si>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</si>
  <si>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</si>
  <si>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</si>
  <si>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</si>
  <si>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</si>
  <si>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</si>
  <si>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</si>
  <si>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</si>
  <si>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</si>
  <si>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</si>
  <si>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</si>
  <si>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</si>
  <si>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</si>
  <si>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</si>
  <si>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</si>
  <si>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</si>
  <si>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</si>
  <si>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</si>
  <si>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</si>
  <si>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</si>
  <si>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</si>
  <si>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</si>
  <si>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</si>
  <si>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</si>
  <si>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</si>
  <si>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</si>
  <si>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</si>
  <si>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</si>
  <si>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</si>
  <si>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</si>
  <si>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</si>
  <si>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</si>
  <si>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</si>
  <si>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</si>
  <si>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</si>
  <si>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</si>
  <si>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</si>
  <si>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</si>
  <si>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</si>
  <si>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</si>
  <si>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</si>
  <si>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</si>
  <si>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</si>
  <si>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</si>
  <si>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</si>
  <si>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</si>
  <si>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</si>
  <si>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</si>
  <si>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</si>
  <si>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</si>
  <si>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</si>
  <si>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</si>
  <si>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</si>
  <si>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</si>
  <si>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</si>
  <si>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</si>
  <si>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</si>
  <si>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</si>
  <si>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</si>
  <si>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</si>
  <si>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</si>
  <si>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</si>
  <si>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</si>
  <si>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</si>
  <si>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</si>
  <si>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</si>
  <si>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</si>
  <si>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</si>
  <si>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</si>
  <si>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</si>
  <si>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</si>
  <si>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</si>
  <si>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</si>
  <si>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</si>
  <si>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</si>
  <si>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</si>
  <si>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</si>
  <si>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</si>
  <si>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</si>
  <si>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</si>
  <si>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</si>
  <si>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</si>
  <si>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</si>
  <si>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</si>
  <si>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</si>
  <si>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</si>
  <si>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</si>
  <si>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</si>
  <si>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</si>
  <si>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</si>
  <si>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</si>
  <si>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</si>
  <si>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</si>
  <si>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</si>
  <si>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</si>
  <si>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</si>
  <si>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</si>
  <si>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</si>
  <si>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</si>
  <si>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</si>
  <si>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</si>
  <si>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</si>
  <si>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</si>
  <si>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</si>
  <si>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</si>
  <si>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</si>
  <si>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</si>
  <si>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</si>
  <si>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</si>
  <si>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</si>
  <si>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</si>
  <si>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</si>
  <si>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</si>
  <si>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</si>
  <si>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</si>
  <si>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</si>
  <si>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</si>
  <si>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</si>
  <si>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</si>
  <si>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</si>
  <si>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</si>
  <si>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</si>
  <si>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</si>
  <si>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</si>
  <si>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</si>
  <si>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</si>
  <si>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</si>
  <si>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</si>
  <si>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</si>
  <si>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</si>
  <si>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</si>
  <si>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</si>
  <si>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</si>
  <si>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</si>
  <si>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</si>
  <si>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</si>
  <si>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</si>
  <si>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</si>
  <si>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</si>
  <si>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</si>
  <si>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</si>
  <si>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</si>
  <si>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</si>
  <si>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</si>
  <si>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</si>
  <si>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</si>
  <si>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</si>
  <si>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</si>
  <si>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</si>
  <si>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</si>
  <si>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</si>
  <si>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</si>
  <si>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</si>
  <si>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</si>
  <si>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</si>
  <si>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</si>
  <si>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</si>
  <si>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</si>
  <si>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</si>
  <si>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</si>
  <si>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</si>
  <si>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</si>
  <si>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</si>
  <si>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</si>
  <si>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</si>
  <si>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</si>
  <si>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</si>
  <si>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</si>
  <si>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</si>
  <si>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</si>
  <si>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</si>
  <si>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</si>
  <si>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</si>
  <si>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</si>
  <si>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</si>
  <si>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</si>
  <si>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</si>
  <si>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</si>
  <si>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</si>
  <si>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</si>
  <si>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</si>
  <si>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</si>
  <si>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</si>
  <si>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</si>
  <si>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</si>
  <si>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</si>
  <si>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</si>
  <si>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</si>
  <si>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</si>
  <si>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</si>
  <si>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</si>
  <si>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</si>
  <si>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</si>
  <si>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</si>
  <si>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</si>
  <si>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</si>
  <si>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</si>
  <si>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</si>
  <si>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</si>
  <si>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</si>
  <si>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</si>
  <si>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</si>
  <si>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</si>
  <si>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</si>
  <si>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</si>
  <si>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</si>
  <si>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</si>
  <si>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</si>
  <si>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</si>
  <si>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</si>
  <si>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</si>
  <si>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</si>
  <si>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</si>
  <si>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</si>
  <si>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</si>
  <si>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</si>
  <si>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</si>
  <si>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</si>
  <si>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</si>
  <si>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</si>
  <si>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</si>
  <si>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</si>
  <si>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</si>
  <si>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</si>
  <si>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</si>
  <si>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</si>
  <si>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</si>
  <si>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</si>
  <si>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</si>
  <si>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</si>
  <si>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</si>
  <si>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</si>
  <si>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</si>
  <si>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</si>
  <si>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</si>
  <si>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</si>
  <si>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</si>
  <si>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</si>
  <si>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</si>
  <si>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</si>
  <si>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</si>
  <si>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</si>
  <si>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</si>
  <si>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</si>
  <si>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</si>
  <si>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</si>
  <si>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</si>
  <si>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</si>
  <si>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</si>
  <si>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</si>
  <si>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</si>
  <si>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</si>
  <si>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</si>
  <si>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</si>
  <si>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</si>
  <si>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</si>
  <si>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</si>
  <si>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</si>
  <si>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</si>
  <si>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</si>
  <si>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</si>
  <si>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</si>
  <si>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</si>
  <si>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</si>
  <si>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</si>
  <si>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</si>
  <si>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</si>
  <si>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</si>
  <si>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</si>
  <si>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</si>
  <si>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</si>
  <si>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</si>
  <si>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</si>
  <si>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</si>
  <si>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</si>
  <si>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</si>
  <si>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</si>
  <si>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</si>
  <si>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</si>
  <si>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</si>
  <si>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</si>
  <si>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</si>
  <si>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</si>
  <si>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</si>
  <si>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</si>
  <si>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</si>
  <si>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</si>
  <si>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</si>
  <si>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</si>
  <si>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</si>
  <si>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</si>
  <si>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</si>
  <si>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</si>
  <si>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</si>
  <si>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</si>
  <si>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</si>
  <si>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</si>
  <si>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</si>
  <si>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</si>
  <si>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</si>
  <si>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</si>
  <si>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</si>
  <si>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</si>
  <si>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</si>
  <si>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</si>
  <si>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</si>
  <si>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</si>
  <si>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</si>
  <si>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</si>
  <si>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</si>
  <si>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</si>
  <si>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</si>
  <si>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</si>
  <si>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</si>
  <si>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</si>
  <si>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</si>
  <si>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</si>
  <si>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</si>
  <si>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</si>
  <si>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</si>
  <si>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</si>
  <si>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</si>
  <si>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</si>
  <si>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</si>
  <si>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</si>
  <si>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</si>
  <si>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</si>
  <si>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</si>
  <si>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</si>
  <si>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</si>
  <si>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</si>
  <si>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</si>
  <si>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</si>
  <si>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</si>
  <si>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</si>
  <si>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</si>
  <si>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</si>
  <si>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</si>
  <si>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</si>
  <si>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</si>
  <si>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</si>
  <si>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</si>
  <si>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</si>
  <si>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</si>
  <si>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</si>
  <si>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</si>
  <si>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</si>
  <si>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</si>
  <si>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</si>
  <si>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</si>
  <si>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</si>
  <si>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</si>
  <si>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</si>
  <si>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</si>
  <si>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</si>
  <si>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</si>
  <si>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</si>
  <si>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</si>
  <si>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</si>
  <si>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</si>
  <si>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</si>
  <si>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</si>
  <si>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</si>
  <si>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</si>
  <si>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</si>
  <si>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</si>
  <si>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</si>
  <si>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</si>
  <si>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</si>
  <si>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</si>
  <si>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</si>
  <si>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</si>
  <si>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</si>
  <si>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</si>
  <si>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</si>
  <si>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</si>
  <si>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</si>
  <si>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</si>
  <si>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</si>
  <si>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</si>
  <si>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</si>
  <si>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</si>
  <si>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</si>
  <si>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</si>
  <si>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</si>
  <si>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</si>
  <si>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</si>
  <si>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</si>
  <si>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</si>
  <si>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</si>
  <si>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</si>
  <si>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</si>
  <si>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</si>
  <si>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</si>
  <si>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</si>
  <si>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</si>
  <si>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</si>
  <si>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</si>
  <si>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</si>
  <si>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</si>
  <si>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</si>
  <si>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</si>
  <si>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</si>
  <si>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</si>
  <si>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</si>
  <si>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</si>
  <si>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</si>
  <si>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</si>
  <si>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</si>
  <si>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</si>
  <si>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</si>
  <si>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</si>
  <si>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</si>
  <si>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</si>
  <si>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</si>
  <si>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</si>
  <si>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</si>
  <si>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</si>
  <si>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</si>
  <si>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</si>
  <si>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</si>
  <si>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</si>
  <si>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</si>
  <si>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</si>
  <si>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</si>
  <si>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</si>
  <si>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</si>
  <si>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</si>
  <si>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</si>
  <si>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</si>
  <si>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</si>
  <si>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</si>
  <si>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</si>
  <si>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</si>
  <si>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</si>
  <si>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</si>
  <si>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</si>
  <si>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</si>
  <si>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</si>
  <si>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</si>
  <si>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</si>
  <si>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</si>
  <si>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</si>
  <si>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</si>
  <si>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</si>
  <si>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</si>
  <si>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</si>
  <si>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</si>
  <si>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</si>
  <si>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</si>
  <si>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</si>
  <si>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</si>
  <si>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</si>
  <si>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</si>
  <si>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</si>
  <si>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</si>
  <si>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</si>
  <si>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</si>
  <si>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</si>
  <si>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</si>
  <si>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</si>
  <si>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</si>
  <si>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</si>
  <si>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</si>
  <si>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</si>
  <si>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</si>
  <si>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</si>
  <si>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</si>
  <si>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</si>
  <si>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</si>
  <si>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</si>
  <si>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</si>
  <si>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</si>
  <si>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</si>
  <si>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</si>
  <si>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</si>
  <si>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</si>
  <si>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</si>
  <si>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</si>
  <si>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</si>
  <si>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</si>
  <si>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</si>
  <si>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</si>
  <si>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</si>
  <si>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</si>
  <si>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</si>
  <si>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</si>
  <si>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</si>
  <si>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</si>
  <si>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</si>
  <si>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</si>
  <si>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</si>
  <si>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</si>
  <si>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</si>
  <si>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</si>
  <si>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</si>
  <si>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</si>
  <si>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</si>
  <si>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</si>
  <si>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</si>
  <si>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</si>
  <si>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</si>
  <si>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</si>
  <si>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</si>
  <si>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</si>
  <si>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</si>
  <si>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</si>
  <si>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</si>
  <si>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</si>
  <si>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</si>
  <si>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</si>
  <si>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</si>
  <si>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</si>
  <si>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</si>
  <si>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</si>
  <si>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</si>
  <si>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</si>
  <si>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</si>
  <si>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</si>
  <si>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</si>
  <si>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</si>
  <si>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</si>
  <si>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</si>
  <si>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</si>
  <si>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</si>
  <si>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</si>
  <si>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</si>
  <si>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</si>
  <si>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</si>
  <si>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</si>
  <si>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</si>
  <si>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</si>
  <si>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</si>
  <si>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</si>
  <si>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</si>
  <si>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</si>
  <si>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</si>
  <si>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</si>
  <si>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</si>
  <si>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</si>
  <si>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</si>
  <si>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</si>
  <si>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</si>
  <si>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</si>
  <si>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</si>
  <si>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</si>
  <si>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</si>
  <si>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</si>
  <si>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</si>
  <si>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</si>
  <si>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</si>
  <si>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</si>
  <si>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</si>
  <si>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</si>
  <si>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</si>
  <si>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</si>
  <si>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</si>
  <si>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</si>
  <si>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</si>
  <si>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</si>
  <si>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</si>
  <si>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</si>
  <si>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</si>
  <si>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</si>
  <si>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</si>
  <si>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</si>
  <si>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</si>
  <si>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</si>
  <si>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</si>
  <si>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</si>
  <si>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</si>
  <si>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</si>
  <si>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</si>
  <si>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</si>
  <si>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</si>
  <si>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</si>
  <si>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</si>
  <si>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</si>
  <si>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</si>
  <si>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</si>
  <si>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</si>
  <si>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</si>
  <si>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</si>
  <si>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</si>
  <si>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</si>
  <si>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</si>
  <si>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</si>
  <si>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</si>
  <si>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</si>
  <si>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</si>
  <si>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</si>
  <si>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</si>
  <si>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</si>
  <si>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</si>
  <si>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</si>
  <si>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</si>
  <si>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</si>
  <si>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</si>
  <si>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</si>
  <si>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</si>
  <si>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</si>
  <si>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</si>
  <si>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</si>
  <si>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</si>
  <si>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</si>
  <si>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</si>
  <si>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</si>
  <si>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</si>
  <si>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</si>
  <si>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</si>
  <si>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</si>
  <si>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</si>
  <si>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</si>
  <si>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</si>
  <si>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</si>
  <si>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</si>
  <si>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</si>
  <si>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</si>
  <si>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</si>
  <si>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</si>
  <si>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</si>
  <si>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</si>
  <si>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</si>
  <si>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</si>
  <si>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</si>
  <si>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</si>
  <si>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</si>
  <si>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</si>
  <si>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</si>
  <si>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</si>
  <si>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</si>
  <si>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</si>
  <si>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</si>
  <si>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</si>
  <si>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</si>
  <si>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</si>
  <si>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</si>
  <si>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</si>
  <si>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</si>
  <si>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</si>
  <si>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</si>
  <si>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</si>
  <si>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</si>
  <si>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</si>
  <si>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</si>
  <si>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</si>
  <si>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</si>
  <si>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</si>
  <si>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</si>
  <si>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</si>
  <si>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</si>
  <si>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</si>
  <si>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</si>
  <si>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</si>
  <si>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</si>
  <si>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</si>
  <si>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</si>
  <si>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</si>
  <si>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</si>
  <si>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</si>
  <si>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</si>
  <si>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</si>
  <si>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</si>
  <si>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</si>
  <si>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</si>
  <si>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</si>
  <si>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</si>
  <si>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</si>
  <si>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</si>
  <si>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</si>
  <si>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</si>
  <si>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</si>
  <si>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</si>
  <si>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</si>
  <si>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</si>
  <si>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</si>
  <si>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</si>
  <si>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</si>
  <si>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</si>
  <si>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</si>
  <si>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</si>
  <si>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</si>
  <si>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</si>
  <si>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</si>
  <si>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</si>
  <si>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</si>
  <si>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</si>
  <si>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</si>
  <si>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</si>
  <si>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</si>
  <si>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</si>
  <si>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</si>
  <si>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</si>
  <si>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</si>
  <si>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</si>
  <si>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</si>
  <si>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</si>
  <si>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</si>
  <si>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</si>
  <si>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</si>
  <si>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</si>
  <si>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</si>
  <si>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</si>
  <si>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</si>
  <si>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</si>
  <si>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</si>
  <si>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</si>
  <si>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</si>
  <si>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</si>
  <si>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</si>
  <si>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</si>
  <si>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</si>
  <si>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</si>
  <si>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</si>
  <si>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</si>
  <si>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</si>
  <si>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</si>
  <si>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</si>
  <si>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</si>
  <si>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</si>
  <si>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</si>
  <si>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</si>
  <si>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</si>
  <si>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</si>
  <si>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</si>
  <si>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</si>
  <si>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</si>
  <si>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</si>
  <si>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</si>
  <si>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</si>
  <si>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</si>
  <si>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</si>
  <si>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</si>
  <si>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</si>
  <si>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</si>
  <si>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</si>
  <si>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</si>
  <si>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</si>
  <si>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</si>
  <si>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</si>
  <si>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</si>
  <si>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</si>
  <si>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</si>
  <si>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</si>
  <si>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</si>
  <si>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</si>
  <si>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</si>
  <si>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</si>
  <si>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</si>
  <si>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</si>
  <si>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</si>
  <si>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</si>
  <si>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</si>
  <si>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</si>
  <si>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</si>
  <si>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</si>
  <si>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</si>
  <si>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</si>
  <si>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</si>
  <si>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</si>
  <si>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</si>
  <si>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</si>
  <si>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</si>
  <si>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</si>
  <si>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</si>
  <si>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</si>
  <si>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</si>
  <si>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</si>
  <si>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</si>
  <si>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</si>
  <si>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</si>
  <si>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</si>
  <si>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</si>
  <si>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</si>
  <si>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</si>
  <si>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</si>
  <si>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</si>
  <si>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</si>
  <si>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</si>
  <si>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</si>
  <si>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</si>
  <si>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</si>
  <si>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</si>
  <si>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</si>
  <si>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</si>
  <si>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</si>
  <si>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</si>
  <si>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</si>
  <si>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</si>
  <si>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</si>
  <si>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</si>
  <si>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</si>
  <si>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</si>
  <si>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</si>
  <si>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</si>
  <si>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</si>
  <si>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</si>
  <si>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</si>
  <si>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</si>
  <si>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</si>
  <si>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</si>
  <si>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</si>
  <si>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</si>
  <si>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</si>
  <si>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</si>
  <si>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</si>
  <si>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</si>
  <si>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</si>
  <si>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</si>
  <si>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</si>
  <si>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</si>
  <si>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</si>
  <si>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</si>
  <si>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</si>
  <si>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</si>
  <si>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</si>
  <si>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</si>
  <si>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</si>
  <si>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</si>
  <si>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</si>
  <si>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</si>
  <si>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</si>
  <si>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</si>
  <si>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</si>
  <si>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</si>
  <si>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</si>
  <si>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</si>
  <si>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</si>
  <si>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</si>
  <si>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</si>
  <si>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</si>
  <si>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</si>
  <si>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</si>
  <si>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</si>
  <si>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</si>
  <si>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</si>
  <si>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</si>
  <si>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</si>
  <si>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</si>
  <si>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</si>
  <si>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</si>
  <si>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</si>
  <si>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</si>
  <si>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</si>
  <si>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</si>
  <si>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</si>
  <si>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</si>
  <si>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</si>
  <si>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</si>
  <si>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</si>
  <si>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</si>
  <si>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</si>
  <si>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</si>
  <si>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</si>
  <si>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</si>
  <si>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</si>
  <si>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</si>
  <si>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</si>
  <si>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</si>
  <si>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</si>
  <si>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</si>
  <si>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</si>
  <si>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</si>
  <si>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</si>
  <si>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</si>
  <si>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</si>
  <si>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</si>
  <si>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</si>
  <si>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</si>
  <si>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</si>
  <si>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</si>
  <si>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</si>
  <si>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</si>
  <si>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</si>
  <si>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</si>
  <si>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</si>
  <si>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</si>
  <si>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</si>
  <si>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</si>
  <si>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</si>
  <si>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</si>
  <si>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</si>
  <si>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</si>
  <si>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</si>
  <si>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</si>
  <si>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</si>
  <si>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</si>
  <si>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</si>
  <si>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</si>
  <si>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</si>
  <si>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</si>
  <si>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</si>
  <si>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</si>
  <si>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</si>
  <si>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</si>
  <si>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</si>
  <si>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</si>
  <si>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</si>
  <si>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</si>
  <si>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</si>
  <si>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</si>
  <si>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</si>
  <si>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</si>
  <si>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</si>
  <si>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</si>
  <si>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</si>
  <si>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</si>
  <si>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</si>
  <si>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</si>
  <si>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</si>
  <si>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</si>
  <si>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</si>
  <si>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</si>
  <si>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</si>
  <si>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</si>
  <si>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</si>
  <si>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</si>
  <si>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</si>
  <si>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</si>
  <si>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</si>
  <si>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</si>
  <si>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</si>
  <si>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</si>
  <si>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</si>
  <si>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</si>
  <si>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</si>
  <si>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</si>
  <si>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</si>
  <si>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</si>
  <si>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</si>
  <si>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</si>
  <si>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</si>
  <si>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</si>
  <si>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</si>
  <si>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</si>
  <si>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</si>
  <si>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</si>
  <si>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</si>
  <si>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</si>
  <si>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</si>
  <si>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</si>
  <si>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</si>
  <si>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</si>
  <si>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</si>
  <si>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</si>
  <si>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</si>
  <si>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</si>
  <si>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</si>
  <si>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</si>
  <si>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</si>
  <si>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</si>
  <si>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</si>
  <si>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</si>
  <si>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</si>
  <si>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</si>
  <si>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</si>
  <si>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</si>
  <si>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</si>
  <si>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</si>
  <si>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</si>
  <si>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</si>
  <si>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</si>
  <si>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</si>
  <si>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</si>
  <si>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</si>
  <si>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</si>
  <si>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</si>
  <si>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</si>
  <si>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</si>
  <si>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</si>
  <si>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</si>
  <si>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</si>
  <si>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</si>
  <si>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</si>
  <si>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</si>
  <si>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</si>
  <si>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</si>
  <si>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</si>
  <si>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</si>
  <si>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</si>
  <si>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</si>
  <si>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</si>
  <si>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</si>
  <si>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</si>
  <si>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</si>
  <si>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</si>
  <si>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</si>
  <si>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</si>
  <si>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</si>
  <si>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</si>
  <si>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</si>
  <si>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</si>
  <si>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</si>
  <si>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</si>
  <si>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</si>
  <si>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</si>
  <si>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</si>
  <si>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</si>
  <si>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</si>
  <si>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</si>
  <si>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</si>
  <si>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</si>
  <si>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</si>
  <si>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</si>
  <si>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</si>
  <si>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</si>
  <si>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</si>
  <si>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</si>
  <si>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</si>
  <si>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</si>
  <si>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</si>
  <si>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</si>
  <si>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</si>
  <si>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</si>
  <si>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</si>
  <si>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</si>
  <si>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</si>
  <si>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</si>
  <si>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</si>
  <si>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</si>
  <si>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</si>
  <si>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</si>
  <si>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</si>
  <si>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</si>
  <si>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</si>
  <si>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</si>
  <si>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</si>
  <si>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</si>
  <si>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</si>
  <si>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</si>
  <si>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</si>
  <si>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</si>
  <si>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</si>
  <si>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</si>
  <si>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</si>
  <si>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</si>
  <si>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</si>
  <si>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</si>
  <si>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</si>
  <si>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</si>
  <si>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</si>
  <si>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</si>
  <si>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</si>
  <si>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</si>
  <si>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</si>
  <si>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</si>
  <si>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</si>
  <si>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</si>
  <si>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</si>
  <si>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</si>
  <si>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</si>
  <si>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</si>
  <si>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</si>
  <si>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</si>
  <si>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</si>
  <si>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</si>
  <si>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</si>
  <si>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</si>
  <si>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</si>
  <si>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</si>
  <si>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</si>
  <si>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</si>
  <si>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</si>
  <si>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</si>
  <si>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</si>
  <si>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</si>
  <si>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</si>
  <si>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</si>
  <si>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</si>
  <si>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</si>
  <si>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</si>
  <si>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</si>
  <si>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</si>
  <si>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</si>
  <si>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</si>
  <si>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</si>
  <si>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</si>
  <si>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</si>
  <si>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</si>
  <si>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</si>
  <si>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</si>
  <si>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</si>
  <si>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</si>
  <si>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</si>
  <si>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</si>
  <si>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</si>
  <si>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</si>
  <si>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</si>
  <si>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</si>
  <si>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</si>
  <si>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</si>
  <si>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</si>
  <si>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</si>
  <si>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</si>
  <si>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</si>
  <si>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</si>
  <si>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</si>
  <si>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</si>
  <si>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</si>
  <si>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</si>
  <si>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</si>
  <si>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</si>
  <si>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</si>
  <si>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</si>
  <si>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</si>
  <si>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</si>
  <si>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</si>
  <si>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</si>
  <si>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</si>
  <si>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</si>
  <si>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</si>
  <si>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</si>
  <si>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</si>
  <si>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</si>
  <si>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</si>
  <si>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</si>
  <si>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</si>
  <si>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</si>
  <si>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</si>
  <si>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</si>
  <si>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</si>
  <si>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</si>
  <si>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</si>
  <si>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</si>
  <si>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</si>
  <si>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</si>
  <si>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</si>
  <si>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</si>
  <si>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</si>
  <si>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</si>
  <si>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</si>
  <si>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</si>
  <si>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</si>
  <si>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</si>
  <si>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</si>
  <si>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</si>
  <si>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</si>
  <si>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</si>
  <si>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</si>
  <si>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</si>
  <si>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</si>
  <si>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</si>
  <si>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</si>
  <si>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</si>
  <si>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</si>
  <si>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</si>
  <si>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</si>
  <si>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</si>
  <si>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</si>
  <si>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</si>
  <si>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</si>
  <si>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</si>
  <si>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</si>
  <si>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</si>
  <si>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</si>
  <si>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</si>
  <si>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</si>
  <si>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</si>
  <si>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</si>
  <si>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</si>
  <si>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</si>
  <si>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</si>
  <si>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</si>
  <si>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</si>
  <si>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</si>
  <si>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</si>
  <si>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</si>
  <si>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</si>
  <si>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</si>
  <si>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</si>
  <si>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</si>
  <si>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</si>
  <si>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</si>
  <si>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</si>
  <si>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</si>
  <si>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</si>
  <si>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</si>
  <si>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</si>
  <si>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</si>
  <si>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</si>
  <si>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</si>
  <si>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</si>
  <si>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</si>
  <si>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</si>
  <si>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</si>
  <si>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</si>
  <si>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</si>
  <si>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</si>
  <si>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</si>
  <si>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</si>
  <si>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</si>
  <si>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</si>
  <si>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</si>
  <si>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</si>
  <si>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</si>
  <si>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</si>
  <si>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</si>
  <si>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</si>
  <si>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</si>
  <si>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</si>
  <si>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</si>
  <si>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</si>
  <si>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</si>
  <si>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</si>
  <si>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</si>
  <si>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</si>
  <si>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</si>
  <si>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</si>
  <si>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</si>
  <si>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</si>
  <si>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</si>
  <si>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</si>
  <si>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</si>
  <si>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</si>
  <si>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</si>
  <si>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</si>
  <si>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</si>
  <si>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</si>
  <si>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</si>
  <si>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</si>
  <si>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</si>
  <si>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</si>
  <si>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</si>
  <si>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</si>
  <si>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</si>
  <si>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</si>
  <si>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</si>
  <si>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</si>
  <si>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</si>
  <si>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</si>
  <si>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</si>
  <si>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</si>
  <si>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</si>
  <si>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</si>
  <si>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</si>
  <si>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</si>
  <si>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</si>
  <si>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</si>
  <si>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</si>
  <si>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</si>
  <si>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</si>
  <si>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</si>
  <si>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</si>
  <si>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</si>
  <si>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</si>
  <si>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</si>
  <si>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</si>
  <si>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</si>
  <si>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</si>
  <si>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</si>
  <si>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</si>
  <si>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</si>
  <si>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</si>
  <si>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</si>
  <si>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</si>
  <si>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</si>
  <si>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</si>
  <si>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</si>
  <si>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</si>
  <si>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</si>
  <si>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</si>
  <si>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</si>
  <si>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</si>
  <si>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</si>
  <si>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</si>
  <si>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</si>
  <si>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</si>
  <si>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</si>
  <si>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</si>
  <si>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</si>
  <si>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</si>
  <si>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</si>
  <si>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</si>
  <si>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</si>
  <si>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</si>
  <si>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</si>
  <si>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</si>
  <si>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</si>
  <si>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</si>
  <si>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</si>
  <si>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</si>
  <si>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</si>
  <si>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</si>
  <si>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</si>
  <si>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</si>
  <si>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</si>
  <si>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</si>
  <si>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</si>
  <si>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</si>
  <si>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</si>
  <si>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</si>
  <si>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</si>
  <si>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</si>
  <si>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</si>
  <si>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</si>
  <si>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</si>
  <si>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</si>
  <si>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</si>
  <si>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</si>
  <si>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</si>
  <si>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</si>
  <si>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</si>
  <si>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</si>
  <si>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</si>
  <si>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</si>
  <si>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</si>
  <si>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</si>
  <si>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</si>
  <si>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</si>
  <si>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</si>
  <si>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</si>
  <si>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</si>
  <si>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</si>
  <si>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</si>
  <si>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</si>
  <si>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</si>
  <si>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</si>
  <si>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</si>
  <si>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</si>
  <si>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</si>
  <si>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</si>
  <si>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</si>
  <si>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</si>
  <si>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</si>
  <si>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</si>
  <si>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</si>
  <si>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</si>
  <si>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</si>
  <si>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</si>
  <si>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</si>
  <si>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</si>
  <si>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</si>
  <si>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</si>
  <si>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</si>
  <si>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</si>
  <si>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</si>
  <si>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</si>
  <si>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</si>
  <si>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</si>
  <si>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</si>
  <si>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</si>
  <si>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</si>
  <si>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</si>
  <si>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</si>
  <si>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</si>
  <si>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</si>
  <si>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</si>
  <si>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</si>
  <si>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</si>
  <si>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</si>
  <si>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</si>
  <si>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</si>
  <si>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</si>
  <si>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</si>
  <si>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</si>
  <si>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</si>
  <si>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</si>
  <si>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</si>
  <si>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</si>
  <si>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</si>
  <si>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</si>
  <si>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</si>
  <si>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</si>
  <si>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</si>
  <si>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</si>
  <si>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</si>
  <si>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</si>
  <si>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</si>
  <si>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</si>
  <si>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</si>
  <si>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</si>
  <si>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</si>
  <si>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</si>
  <si>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</si>
  <si>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</si>
  <si>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</si>
  <si>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</si>
  <si>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</si>
  <si>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</si>
  <si>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</si>
  <si>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</si>
  <si>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</si>
  <si>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</si>
  <si>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</si>
  <si>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</si>
  <si>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</si>
  <si>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</si>
  <si>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</si>
  <si>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</si>
  <si>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</si>
  <si>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</si>
  <si>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</si>
  <si>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</si>
  <si>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</si>
  <si>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</si>
  <si>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</si>
  <si>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</si>
  <si>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</si>
  <si>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</si>
  <si>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</si>
  <si>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</si>
  <si>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</si>
  <si>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</si>
  <si>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</si>
  <si>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</si>
  <si>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</si>
  <si>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</si>
  <si>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</si>
  <si>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</si>
  <si>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</si>
  <si>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</si>
  <si>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</si>
  <si>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</si>
  <si>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</si>
  <si>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</si>
  <si>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</si>
  <si>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</si>
  <si>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</si>
  <si>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</si>
  <si>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</si>
  <si>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</si>
  <si>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</si>
  <si>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</si>
  <si>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</si>
  <si>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</si>
  <si>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</si>
  <si>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</si>
  <si>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</si>
  <si>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</si>
  <si>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</si>
  <si>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</si>
  <si>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</si>
  <si>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</si>
  <si>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</si>
  <si>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</si>
  <si>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</si>
  <si>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</si>
  <si>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</si>
  <si>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</si>
  <si>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</si>
  <si>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</si>
  <si>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</si>
  <si>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</si>
  <si>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</si>
  <si>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</si>
  <si>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</si>
  <si>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</si>
  <si>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</si>
  <si>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</si>
  <si>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</si>
  <si>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</si>
  <si>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</si>
  <si>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</si>
  <si>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</si>
  <si>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</si>
  <si>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</si>
  <si>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</si>
  <si>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</si>
  <si>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</si>
  <si>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</si>
  <si>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</si>
  <si>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</si>
  <si>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</si>
  <si>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</si>
  <si>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</si>
  <si>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</si>
  <si>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</si>
  <si>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</si>
  <si>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</si>
  <si>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</si>
  <si>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</si>
  <si>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</si>
  <si>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</si>
  <si>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</si>
  <si>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</si>
  <si>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</si>
  <si>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</si>
  <si>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</si>
  <si>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</si>
  <si>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</si>
  <si>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</si>
  <si>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</si>
  <si>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</si>
  <si>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</si>
  <si>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</si>
  <si>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</si>
  <si>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</si>
  <si>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</si>
  <si>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</si>
  <si>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</si>
  <si>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</si>
  <si>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</si>
  <si>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</si>
  <si>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</si>
  <si>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</si>
  <si>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</si>
  <si>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</si>
  <si>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</si>
  <si>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</si>
  <si>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</si>
  <si>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</si>
  <si>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</si>
  <si>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</si>
  <si>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</si>
  <si>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</si>
  <si>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</si>
  <si>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</si>
  <si>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</si>
  <si>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</si>
  <si>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</si>
  <si>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</si>
  <si>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</si>
  <si>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</si>
  <si>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</si>
  <si>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</si>
  <si>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</si>
  <si>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</si>
  <si>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</si>
  <si>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</si>
  <si>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</si>
  <si>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</si>
  <si>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</si>
  <si>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</si>
  <si>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</si>
  <si>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</si>
  <si>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</si>
  <si>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</si>
  <si>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</si>
  <si>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</si>
  <si>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</si>
  <si>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</si>
  <si>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</si>
  <si>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</si>
  <si>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</si>
  <si>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</si>
  <si>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</si>
  <si>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</si>
  <si>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</si>
  <si>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</si>
  <si>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</si>
  <si>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</si>
  <si>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</si>
  <si>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</si>
  <si>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</si>
  <si>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</si>
  <si>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</si>
  <si>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</si>
  <si>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</si>
  <si>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</si>
  <si>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</si>
  <si>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</si>
  <si>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</si>
  <si>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</si>
  <si>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</si>
  <si>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</si>
  <si>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</si>
  <si>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</si>
  <si>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</si>
  <si>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</si>
  <si>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</si>
  <si>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</si>
  <si>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</si>
  <si>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</si>
  <si>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</si>
  <si>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</si>
  <si>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</si>
  <si>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</si>
  <si>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</si>
  <si>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</si>
  <si>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</si>
  <si>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</si>
  <si>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</si>
  <si>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</si>
  <si>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</si>
  <si>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</si>
  <si>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</si>
  <si>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</si>
  <si>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</si>
  <si>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</si>
  <si>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</si>
  <si>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</si>
  <si>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</si>
  <si>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</si>
  <si>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</si>
  <si>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</si>
  <si>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</si>
  <si>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</si>
  <si>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</si>
  <si>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</si>
  <si>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</si>
  <si>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</si>
  <si>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</si>
  <si>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</si>
  <si>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</si>
  <si>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</si>
  <si>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</si>
  <si>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</si>
  <si>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</si>
  <si>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</si>
  <si>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</si>
  <si>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</si>
  <si>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</si>
  <si>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</si>
  <si>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</si>
  <si>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</si>
  <si>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</si>
  <si>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</si>
  <si>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</si>
  <si>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</si>
  <si>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</si>
  <si>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</si>
  <si>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</si>
  <si>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</si>
  <si>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</si>
  <si>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</si>
  <si>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</si>
  <si>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</si>
  <si>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</si>
  <si>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</si>
  <si>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</si>
  <si>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</si>
  <si>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</si>
  <si>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</si>
  <si>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</si>
  <si>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</si>
  <si>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</si>
  <si>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</si>
  <si>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</si>
  <si>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</si>
  <si>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</si>
  <si>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</si>
  <si>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</si>
  <si>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</si>
  <si>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</si>
  <si>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</si>
  <si>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</si>
  <si>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</si>
  <si>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</si>
  <si>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</si>
  <si>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</si>
  <si>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</si>
  <si>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</si>
  <si>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</si>
  <si>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</si>
  <si>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</si>
  <si>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</si>
  <si>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</si>
  <si>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</si>
  <si>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</si>
  <si>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</si>
  <si>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</si>
  <si>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</si>
  <si>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</si>
  <si>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</si>
  <si>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</si>
  <si>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</si>
  <si>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</si>
  <si>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</si>
  <si>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</si>
  <si>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</si>
  <si>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</si>
  <si>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</si>
  <si>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</si>
  <si>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</si>
  <si>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</si>
  <si>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</si>
  <si>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</si>
  <si>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</si>
  <si>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</si>
  <si>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</si>
  <si>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</si>
  <si>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</si>
  <si>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</si>
  <si>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</si>
  <si>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</si>
  <si>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</si>
  <si>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</si>
  <si>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</si>
  <si>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</si>
  <si>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</si>
  <si>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</si>
  <si>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</si>
  <si>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</si>
  <si>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</si>
  <si>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</si>
  <si>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</si>
  <si>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</si>
  <si>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</si>
  <si>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</si>
  <si>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</si>
  <si>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</si>
  <si>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</si>
  <si>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</si>
  <si>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</si>
  <si>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</si>
  <si>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</si>
  <si>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</si>
  <si>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</si>
  <si>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</si>
  <si>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</si>
  <si>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</si>
  <si>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</si>
  <si>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</si>
  <si>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</si>
  <si>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</si>
  <si>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</si>
  <si>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</si>
  <si>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</si>
  <si>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</si>
  <si>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</si>
  <si>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</si>
  <si>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</si>
  <si>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</si>
  <si>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</si>
  <si>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</si>
  <si>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</si>
  <si>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</si>
  <si>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</si>
  <si>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</si>
  <si>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</si>
  <si>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</si>
  <si>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</si>
  <si>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</si>
  <si>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</si>
  <si>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</si>
  <si>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</si>
  <si>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</si>
  <si>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</si>
  <si>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</si>
  <si>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</si>
  <si>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</si>
  <si>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</si>
  <si>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</si>
  <si>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</si>
  <si>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</si>
  <si>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</si>
  <si>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</si>
  <si>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</si>
  <si>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</si>
  <si>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</si>
  <si>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</si>
  <si>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</si>
  <si>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</si>
  <si>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</si>
  <si>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</si>
  <si>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</si>
  <si>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</si>
  <si>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</si>
  <si>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</si>
  <si>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</si>
  <si>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</si>
  <si>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</si>
  <si>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</si>
  <si>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</si>
  <si>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</si>
  <si>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</si>
  <si>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</si>
  <si>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</si>
  <si>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</si>
  <si>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</si>
  <si>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</si>
  <si>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</si>
  <si>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</si>
  <si>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</si>
  <si>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</si>
  <si>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</si>
  <si>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</si>
  <si>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</si>
  <si>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</si>
  <si>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</si>
  <si>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</si>
  <si>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</si>
  <si>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</si>
  <si>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</si>
  <si>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</si>
  <si>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</si>
  <si>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</si>
  <si>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</si>
  <si>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</si>
  <si>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</si>
  <si>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</si>
  <si>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</si>
  <si>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</si>
  <si>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</si>
  <si>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</si>
  <si>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</si>
  <si>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</si>
  <si>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</si>
  <si>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</si>
  <si>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</si>
  <si>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</si>
  <si>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</si>
  <si>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</si>
  <si>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</si>
  <si>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</si>
  <si>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</si>
  <si>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</si>
  <si>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</si>
  <si>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</si>
  <si>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</si>
  <si>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</si>
  <si>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</si>
  <si>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</si>
  <si>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</si>
  <si>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</si>
  <si>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</si>
  <si>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</si>
  <si>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</si>
  <si>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</si>
  <si>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</si>
  <si>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</si>
  <si>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</si>
  <si>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</si>
  <si>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</si>
  <si>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</si>
  <si>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</si>
  <si>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</si>
  <si>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</si>
  <si>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</si>
  <si>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</si>
  <si>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</si>
  <si>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</si>
  <si>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</si>
  <si>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</si>
  <si>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</si>
  <si>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</si>
  <si>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</si>
  <si>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</si>
  <si>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</si>
  <si>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</si>
  <si>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</si>
  <si>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</si>
  <si>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</si>
  <si>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</si>
  <si>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</si>
  <si>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</si>
  <si>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</si>
  <si>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</si>
  <si>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</si>
  <si>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</si>
  <si>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</si>
  <si>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</si>
  <si>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</si>
  <si>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</si>
  <si>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</si>
  <si>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</si>
  <si>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</si>
  <si>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</si>
  <si>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</si>
  <si>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</si>
  <si>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</si>
  <si>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</si>
  <si>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</si>
  <si>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</si>
  <si>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</si>
  <si>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</si>
  <si>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</si>
  <si>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</si>
  <si>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</si>
  <si>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</si>
  <si>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</si>
  <si>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</si>
  <si>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</si>
  <si>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</si>
  <si>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</si>
  <si>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</si>
  <si>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</si>
  <si>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</si>
  <si>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</si>
  <si>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</si>
  <si>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</si>
  <si>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</si>
  <si>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</si>
  <si>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</si>
  <si>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</si>
  <si>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</si>
  <si>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</si>
  <si>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</si>
  <si>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</si>
  <si>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</si>
  <si>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</si>
  <si>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</si>
  <si>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</si>
  <si>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</si>
  <si>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</si>
  <si>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</si>
  <si>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</si>
  <si>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</si>
  <si>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</si>
  <si>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</si>
  <si>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</si>
  <si>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</si>
  <si>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</si>
  <si>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</si>
  <si>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</si>
  <si>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</si>
  <si>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</si>
  <si>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</si>
  <si>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</si>
  <si>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</si>
  <si>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</si>
  <si>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</si>
  <si>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</si>
  <si>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</si>
  <si>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</si>
  <si>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</si>
  <si>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</si>
  <si>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</si>
  <si>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</si>
  <si>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</si>
  <si>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</si>
  <si>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</si>
  <si>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</si>
  <si>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</si>
  <si>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</si>
  <si>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</si>
  <si>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</si>
  <si>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</si>
  <si>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</si>
  <si>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</si>
  <si>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</si>
  <si>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</si>
  <si>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</si>
  <si>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</si>
  <si>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</si>
  <si>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</si>
  <si>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</si>
  <si>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</si>
  <si>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</si>
  <si>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</si>
  <si>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</si>
  <si>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</si>
  <si>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</si>
  <si>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</si>
  <si>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</si>
  <si>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</si>
  <si>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</si>
  <si>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</si>
  <si>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</si>
  <si>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</si>
  <si>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</si>
  <si>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</si>
  <si>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</si>
  <si>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</si>
  <si>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</si>
  <si>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</si>
  <si>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</si>
  <si>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</si>
  <si>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</si>
  <si>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</si>
  <si>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</si>
  <si>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</si>
  <si>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</si>
  <si>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</si>
  <si>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</si>
  <si>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</si>
  <si>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</si>
  <si>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</si>
  <si>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</si>
  <si>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</si>
  <si>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</si>
  <si>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</si>
  <si>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</si>
  <si>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</si>
  <si>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</si>
  <si>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</si>
  <si>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</si>
  <si>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</si>
  <si>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</si>
  <si>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</si>
  <si>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</si>
  <si>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</si>
  <si>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</si>
  <si>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</si>
  <si>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</si>
  <si>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</si>
  <si>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</si>
  <si>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</si>
  <si>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</si>
  <si>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</si>
  <si>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</si>
  <si>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</si>
  <si>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</si>
  <si>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</si>
  <si>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</si>
  <si>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</si>
  <si>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</si>
  <si>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</si>
  <si>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</si>
  <si>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</si>
  <si>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</si>
  <si>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</si>
  <si>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</si>
  <si>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</si>
  <si>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</si>
  <si>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</si>
  <si>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</si>
  <si>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</si>
  <si>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</si>
  <si>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</si>
  <si>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</si>
  <si>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</si>
  <si>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</si>
  <si>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</si>
  <si>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</si>
  <si>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</si>
  <si>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</si>
  <si>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</si>
  <si>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</si>
  <si>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</si>
  <si>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</si>
  <si>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</si>
  <si>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</si>
  <si>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</si>
  <si>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</si>
  <si>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</si>
  <si>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</si>
  <si>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</si>
  <si>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</si>
  <si>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</si>
  <si>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</si>
  <si>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</si>
  <si>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</si>
  <si>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</si>
  <si>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</si>
  <si>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</si>
  <si>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</si>
  <si>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</si>
  <si>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</si>
  <si>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</si>
  <si>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</si>
  <si>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</si>
  <si>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</si>
  <si>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</si>
  <si>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</si>
  <si>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</si>
  <si>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</si>
  <si>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</si>
  <si>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</si>
  <si>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</si>
  <si>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</si>
  <si>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</si>
  <si>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</si>
  <si>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</si>
  <si>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</si>
  <si>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</si>
  <si>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</si>
  <si>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</si>
  <si>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</si>
  <si>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</si>
  <si>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</si>
  <si>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</si>
  <si>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</si>
  <si>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</si>
  <si>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</si>
  <si>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</si>
  <si>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</si>
  <si>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</si>
  <si>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</si>
  <si>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</si>
  <si>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</si>
  <si>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</si>
  <si>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</si>
  <si>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</si>
  <si>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</si>
  <si>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</si>
  <si>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</si>
  <si>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</si>
  <si>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</si>
  <si>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</si>
  <si>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</si>
  <si>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</si>
  <si>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</si>
  <si>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</si>
  <si>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</si>
  <si>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</si>
  <si>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</si>
  <si>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</si>
  <si>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</si>
  <si>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</si>
  <si>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</si>
  <si>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</si>
  <si>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</si>
  <si>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</si>
  <si>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</si>
  <si>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</si>
  <si>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</si>
  <si>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</si>
  <si>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</si>
  <si>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</si>
  <si>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</si>
  <si>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</si>
  <si>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</si>
  <si>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</si>
  <si>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</si>
  <si>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</si>
  <si>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</si>
  <si>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</si>
  <si>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</si>
  <si>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</si>
  <si>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</si>
  <si>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</si>
  <si>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</si>
  <si>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</si>
  <si>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</si>
  <si>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</si>
  <si>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</si>
  <si>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</si>
  <si>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</si>
  <si>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</si>
  <si>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</si>
  <si>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</si>
  <si>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</si>
  <si>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</si>
  <si>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</si>
  <si>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</si>
  <si>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</si>
  <si>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</si>
  <si>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</si>
  <si>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</si>
  <si>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</si>
  <si>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</si>
  <si>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</si>
  <si>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</si>
  <si>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</si>
  <si>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</si>
  <si>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</si>
  <si>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</si>
  <si>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</si>
  <si>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</si>
  <si>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</si>
  <si>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</si>
  <si>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</si>
  <si>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</si>
  <si>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</si>
  <si>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</si>
  <si>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</si>
  <si>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</si>
  <si>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</si>
  <si>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</si>
  <si>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</si>
  <si>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</si>
  <si>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</si>
  <si>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</si>
  <si>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</si>
  <si>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</si>
  <si>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</si>
  <si>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</si>
  <si>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</si>
  <si>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</si>
  <si>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</si>
  <si>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</si>
  <si>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</si>
  <si>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</si>
  <si>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</si>
  <si>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</si>
  <si>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</si>
  <si>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</si>
  <si>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</si>
  <si>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</si>
  <si>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</si>
  <si>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</si>
  <si>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</si>
  <si>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</si>
  <si>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</si>
  <si>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</si>
  <si>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</si>
  <si>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</si>
  <si>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</si>
  <si>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</si>
  <si>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</si>
  <si>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</si>
  <si>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</si>
  <si>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</si>
  <si>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</si>
  <si>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</si>
  <si>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</si>
  <si>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</si>
  <si>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</si>
  <si>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</si>
  <si>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</si>
  <si>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</si>
  <si>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</si>
  <si>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</si>
  <si>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</si>
  <si>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</si>
  <si>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</si>
  <si>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</si>
  <si>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</si>
  <si>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</si>
  <si>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</si>
  <si>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</si>
  <si>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</si>
  <si>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</si>
  <si>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</si>
  <si>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</si>
  <si>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</si>
  <si>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</si>
  <si>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</si>
  <si>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</si>
  <si>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</si>
  <si>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</si>
  <si>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</si>
  <si>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</si>
  <si>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</si>
  <si>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</si>
  <si>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</si>
  <si>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</si>
  <si>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</si>
  <si>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</si>
  <si>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</si>
  <si>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</si>
  <si>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</si>
  <si>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</si>
  <si>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</si>
  <si>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</si>
  <si>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</si>
  <si>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</si>
  <si>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</si>
  <si>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</si>
  <si>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</si>
  <si>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</si>
  <si>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</si>
  <si>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</si>
  <si>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</si>
  <si>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</si>
  <si>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</si>
  <si>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</si>
  <si>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</si>
  <si>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</si>
  <si>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</si>
  <si>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</si>
  <si>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</si>
  <si>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</si>
  <si>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</si>
  <si>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</si>
  <si>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</si>
  <si>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</si>
  <si>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</si>
  <si>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</si>
  <si>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</si>
  <si>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</si>
  <si>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</si>
  <si>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</si>
  <si>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</si>
  <si>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</si>
  <si>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</si>
  <si>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</si>
  <si>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</si>
  <si>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</si>
  <si>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</si>
  <si>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</si>
  <si>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</si>
  <si>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</si>
  <si>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</si>
  <si>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</si>
  <si>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</si>
  <si>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</si>
  <si>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</si>
  <si>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</si>
  <si>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</si>
  <si>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</si>
  <si>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</si>
  <si>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</si>
  <si>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</si>
  <si>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</si>
  <si>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</si>
  <si>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</si>
  <si>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</si>
  <si>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</si>
  <si>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</si>
  <si>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</si>
  <si>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</si>
  <si>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</si>
  <si>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</si>
  <si>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</si>
  <si>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</si>
  <si>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</si>
  <si>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</si>
  <si>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</si>
  <si>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</si>
  <si>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</si>
  <si>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</si>
  <si>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</si>
  <si>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</si>
  <si>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</si>
  <si>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</si>
  <si>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</si>
  <si>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</si>
  <si>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</si>
  <si>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</si>
  <si>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</si>
  <si>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</si>
  <si>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</si>
  <si>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</si>
  <si>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</si>
  <si>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</si>
  <si>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</si>
  <si>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</si>
  <si>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</si>
  <si>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</si>
  <si>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</si>
  <si>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</si>
  <si>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</si>
  <si>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</si>
  <si>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</si>
  <si>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</si>
  <si>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</si>
  <si>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</si>
  <si>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</si>
  <si>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</si>
  <si>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</si>
  <si>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</si>
  <si>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</si>
  <si>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</si>
  <si>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</si>
  <si>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</si>
  <si>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</si>
  <si>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</si>
  <si>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</si>
  <si>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</si>
  <si>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</si>
  <si>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</si>
  <si>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</si>
  <si>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</si>
  <si>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</si>
  <si>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</si>
  <si>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</si>
  <si>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</si>
  <si>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</si>
  <si>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</si>
  <si>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</si>
  <si>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</si>
  <si>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</si>
  <si>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</si>
  <si>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</si>
  <si>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</si>
  <si>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</si>
  <si>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</si>
  <si>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</si>
  <si>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</si>
  <si>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</si>
  <si>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</si>
  <si>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</si>
  <si>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</si>
  <si>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</si>
  <si>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</si>
  <si>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</si>
  <si>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</si>
  <si>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</si>
  <si>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</si>
  <si>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</si>
  <si>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</si>
  <si>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</si>
  <si>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</si>
  <si>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</si>
  <si>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</si>
  <si>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</si>
  <si>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</si>
  <si>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</si>
  <si>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</si>
  <si>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</si>
  <si>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</si>
  <si>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</si>
  <si>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</si>
  <si>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</si>
  <si>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</si>
  <si>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</si>
  <si>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</si>
  <si>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</si>
  <si>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</si>
  <si>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</si>
  <si>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</si>
  <si>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</si>
  <si>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</si>
  <si>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</si>
  <si>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</si>
  <si>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</si>
  <si>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</si>
  <si>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</si>
  <si>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</si>
  <si>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</si>
  <si>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</si>
  <si>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</si>
  <si>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</si>
  <si>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</si>
  <si>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</si>
  <si>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</si>
  <si>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</si>
  <si>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</si>
  <si>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</si>
  <si>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</si>
  <si>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</si>
  <si>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</si>
  <si>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</si>
  <si>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</si>
  <si>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</si>
  <si>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</si>
  <si>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</si>
  <si>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</si>
  <si>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</si>
  <si>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</si>
  <si>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</si>
  <si>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</si>
  <si>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</si>
  <si>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</si>
  <si>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</si>
  <si>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</si>
  <si>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</si>
  <si>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</si>
  <si>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</si>
  <si>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</si>
  <si>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</si>
  <si>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</si>
  <si>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</si>
  <si>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</si>
  <si>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</si>
  <si>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</si>
  <si>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</si>
  <si>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</si>
  <si>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</si>
  <si>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</si>
  <si>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</si>
  <si>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</si>
  <si>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</si>
  <si>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</si>
  <si>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</si>
  <si>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</si>
  <si>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</si>
  <si>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</si>
  <si>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</si>
  <si>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</si>
  <si>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</si>
  <si>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</si>
  <si>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</si>
  <si>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</si>
  <si>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</si>
  <si>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</si>
  <si>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</si>
  <si>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</si>
  <si>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</si>
  <si>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</si>
  <si>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</si>
  <si>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</si>
  <si>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</si>
  <si>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</si>
  <si>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</si>
  <si>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</si>
  <si>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</si>
  <si>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</si>
  <si>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</si>
  <si>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</si>
  <si>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</si>
  <si>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</si>
  <si>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</si>
  <si>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</si>
  <si>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</si>
  <si>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</si>
  <si>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</si>
  <si>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</si>
  <si>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</si>
  <si>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</si>
  <si>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</si>
  <si>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</si>
  <si>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</si>
  <si>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</si>
  <si>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</si>
  <si>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</si>
  <si>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</si>
  <si>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</si>
  <si>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</si>
  <si>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</si>
  <si>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</si>
  <si>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</si>
  <si>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</si>
  <si>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</si>
  <si>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</si>
  <si>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</si>
  <si>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</si>
  <si>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</si>
  <si>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</si>
  <si>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</si>
  <si>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</si>
  <si>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</si>
  <si>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</si>
  <si>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</si>
  <si>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</si>
  <si>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</si>
  <si>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</si>
  <si>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</si>
  <si>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</si>
  <si>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</si>
  <si>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</si>
  <si>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</si>
  <si>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</si>
  <si>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</si>
  <si>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</si>
  <si>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</si>
  <si>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</si>
  <si>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</si>
  <si>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</si>
  <si>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</si>
  <si>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</si>
  <si>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</si>
  <si>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</si>
  <si>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</si>
  <si>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</si>
  <si>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</si>
  <si>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</si>
  <si>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</si>
  <si>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</si>
  <si>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</si>
  <si>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</si>
  <si>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</si>
  <si>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</si>
  <si>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</si>
  <si>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</si>
  <si>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</si>
  <si>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</si>
  <si>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</si>
  <si>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</si>
  <si>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</si>
  <si>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</si>
  <si>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</si>
  <si>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</si>
  <si>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</si>
  <si>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</si>
  <si>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</si>
  <si>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</si>
  <si>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</si>
  <si>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</si>
  <si>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</si>
  <si>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</si>
  <si>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</si>
  <si>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</si>
  <si>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</si>
  <si>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</si>
  <si>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</si>
  <si>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</si>
  <si>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</si>
  <si>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</si>
  <si>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</si>
  <si>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</si>
  <si>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</si>
  <si>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</si>
  <si>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</si>
  <si>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</si>
  <si>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</si>
  <si>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</si>
  <si>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</si>
  <si>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</si>
  <si>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</si>
  <si>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</si>
  <si>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</si>
  <si>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</si>
  <si>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</si>
  <si>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</si>
  <si>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</si>
  <si>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</si>
  <si>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</si>
  <si>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</si>
  <si>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</si>
  <si>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</si>
  <si>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</si>
  <si>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</si>
  <si>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</si>
  <si>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</si>
  <si>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</si>
  <si>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</si>
  <si>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</si>
  <si>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</si>
  <si>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</si>
  <si>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</si>
  <si>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</si>
  <si>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</si>
  <si>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</si>
  <si>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</si>
  <si>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</si>
  <si>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</si>
  <si>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</si>
  <si>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</si>
  <si>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</si>
  <si>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</si>
  <si>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</si>
  <si>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</si>
  <si>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</si>
  <si>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</si>
  <si>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</si>
  <si>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</si>
  <si>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</si>
  <si>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</si>
  <si>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</si>
  <si>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</si>
  <si>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</si>
  <si>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</si>
  <si>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</si>
  <si>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</si>
  <si>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</si>
  <si>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</si>
  <si>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</si>
  <si>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</si>
  <si>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</si>
  <si>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</si>
  <si>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</si>
  <si>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</si>
  <si>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</si>
  <si>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</si>
  <si>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</si>
  <si>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</si>
  <si>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</si>
  <si>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</si>
  <si>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</si>
  <si>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</si>
  <si>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</si>
  <si>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</si>
  <si>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</si>
  <si>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</si>
  <si>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</si>
  <si>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</si>
  <si>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</si>
  <si>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</si>
  <si>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</si>
  <si>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</si>
  <si>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</si>
  <si>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</si>
  <si>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</si>
  <si>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</si>
  <si>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</si>
  <si>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</si>
  <si>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</si>
  <si>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</si>
  <si>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</si>
  <si>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</si>
  <si>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</si>
  <si>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</si>
  <si>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</si>
  <si>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</si>
  <si>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</si>
  <si>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</si>
  <si>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</si>
  <si>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</si>
  <si>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</si>
  <si>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</si>
  <si>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</si>
  <si>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</si>
  <si>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</si>
  <si>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</si>
  <si>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</si>
  <si>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</si>
  <si>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</si>
  <si>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</si>
  <si>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</si>
  <si>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</si>
  <si>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</si>
  <si>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</si>
  <si>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</si>
  <si>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</si>
  <si>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</si>
  <si>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</si>
  <si>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</si>
  <si>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</si>
  <si>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</si>
  <si>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</si>
  <si>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</si>
  <si>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</si>
  <si>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</si>
  <si>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</si>
  <si>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</si>
  <si>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</si>
  <si>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</si>
  <si>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</si>
  <si>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</si>
  <si>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</si>
  <si>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</si>
  <si>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</si>
  <si>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</si>
  <si>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</si>
  <si>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</si>
  <si>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</si>
  <si>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</si>
  <si>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</si>
  <si>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</si>
  <si>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</si>
  <si>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</si>
  <si>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</si>
  <si>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</si>
  <si>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</si>
  <si>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</si>
  <si>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</si>
  <si>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</si>
  <si>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</si>
  <si>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</si>
  <si>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</si>
  <si>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</si>
  <si>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</si>
  <si>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</si>
  <si>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</si>
  <si>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</si>
  <si>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</si>
  <si>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</si>
  <si>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</si>
  <si>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</si>
  <si>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</si>
  <si>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</si>
  <si>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</si>
  <si>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</si>
  <si>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</si>
  <si>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</si>
  <si>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</si>
  <si>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</si>
  <si>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</si>
  <si>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</si>
  <si>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</si>
  <si>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</si>
  <si>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</si>
  <si>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</si>
  <si>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</si>
  <si>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</si>
  <si>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</si>
  <si>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</si>
  <si>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</si>
  <si>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</si>
  <si>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</si>
  <si>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</si>
  <si>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</si>
  <si>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</si>
  <si>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</si>
  <si>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</si>
  <si>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</si>
  <si>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</si>
  <si>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</si>
  <si>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</si>
  <si>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</si>
  <si>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</si>
  <si>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</si>
  <si>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</si>
  <si>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</si>
  <si>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</si>
  <si>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</si>
  <si>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</si>
  <si>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</si>
  <si>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</si>
  <si>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</si>
  <si>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</si>
  <si>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</si>
  <si>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</si>
  <si>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</si>
  <si>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</si>
  <si>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</si>
  <si>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</si>
  <si>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</si>
  <si>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</si>
  <si>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</si>
  <si>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</si>
  <si>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</si>
  <si>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</si>
  <si>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</si>
  <si>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</si>
  <si>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</si>
  <si>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</si>
  <si>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</si>
  <si>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</si>
  <si>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</si>
  <si>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</si>
  <si>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</si>
  <si>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</si>
  <si>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</si>
  <si>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</si>
  <si>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</si>
  <si>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</si>
  <si>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</si>
  <si>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</si>
  <si>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</si>
  <si>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</si>
  <si>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</si>
  <si>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</si>
  <si>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</si>
  <si>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</si>
  <si>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</si>
  <si>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</si>
  <si>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</si>
  <si>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</si>
  <si>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</si>
  <si>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</si>
  <si>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</si>
  <si>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</si>
  <si>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</si>
  <si>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</si>
  <si>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</si>
  <si>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</si>
  <si>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</si>
  <si>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</si>
  <si>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</si>
  <si>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</si>
  <si>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</si>
  <si>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</si>
  <si>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</si>
  <si>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</si>
  <si>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</si>
  <si>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</si>
  <si>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</si>
  <si>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</si>
  <si>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</si>
  <si>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</si>
  <si>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</si>
  <si>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</si>
  <si>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</si>
  <si>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</si>
  <si>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</si>
  <si>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</si>
  <si>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</si>
  <si>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</si>
  <si>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</si>
  <si>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</si>
  <si>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</si>
  <si>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</si>
  <si>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</si>
  <si>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</si>
  <si>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</si>
  <si>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</si>
  <si>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</si>
  <si>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</si>
  <si>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</si>
  <si>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</si>
  <si>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</si>
  <si>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</si>
  <si>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</si>
  <si>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</si>
  <si>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</si>
  <si>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</si>
  <si>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</si>
  <si>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</si>
  <si>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</si>
  <si>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</si>
  <si>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</si>
  <si>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</si>
  <si>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</si>
  <si>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</si>
  <si>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</si>
  <si>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</si>
  <si>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</si>
  <si>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</si>
  <si>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</si>
  <si>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</si>
  <si>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</si>
  <si>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</si>
  <si>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</si>
  <si>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</si>
  <si>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</si>
  <si>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</si>
  <si>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</si>
  <si>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</si>
  <si>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</si>
  <si>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</si>
  <si>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</si>
  <si>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</si>
  <si>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</si>
  <si>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</si>
  <si>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</si>
  <si>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</si>
  <si>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</si>
  <si>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</si>
  <si>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</si>
  <si>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</si>
  <si>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</si>
  <si>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</si>
  <si>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</si>
  <si>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</si>
  <si>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</si>
  <si>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</si>
  <si>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</si>
  <si>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</si>
  <si>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</si>
  <si>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</si>
  <si>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</si>
  <si>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</si>
  <si>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</si>
  <si>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</si>
  <si>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</si>
  <si>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</si>
  <si>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</si>
  <si>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</si>
  <si>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</si>
  <si>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</si>
  <si>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</si>
  <si>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</si>
  <si>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</si>
  <si>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</si>
  <si>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</si>
  <si>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</si>
  <si>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</si>
  <si>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</si>
  <si>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</si>
  <si>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</si>
  <si>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</si>
  <si>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</si>
  <si>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</si>
  <si>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</si>
  <si>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</si>
  <si>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</si>
  <si>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</si>
  <si>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</si>
  <si>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</si>
  <si>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</si>
  <si>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</si>
  <si>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</si>
  <si>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</si>
  <si>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</si>
  <si>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</si>
  <si>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</si>
  <si>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</si>
  <si>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</si>
  <si>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</si>
  <si>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</si>
  <si>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</si>
  <si>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</si>
  <si>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</si>
  <si>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</si>
  <si>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</si>
  <si>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</si>
  <si>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</si>
  <si>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</si>
  <si>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</si>
  <si>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</si>
  <si>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</si>
  <si>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</si>
  <si>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</si>
  <si>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</si>
  <si>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</si>
  <si>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</si>
  <si>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</si>
  <si>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</si>
  <si>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</si>
  <si>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</si>
  <si>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</si>
  <si>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</si>
  <si>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</si>
  <si>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</si>
  <si>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</si>
  <si>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</si>
  <si>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</si>
  <si>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</si>
  <si>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</si>
  <si>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</si>
  <si>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</si>
  <si>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</si>
  <si>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</si>
  <si>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</si>
  <si>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</si>
  <si>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</si>
  <si>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</si>
  <si>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</si>
  <si>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</si>
  <si>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</si>
  <si>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</si>
  <si>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</si>
  <si>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</si>
  <si>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</si>
  <si>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</si>
  <si>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</si>
  <si>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</si>
  <si>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</si>
  <si>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</si>
  <si>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</si>
  <si>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</si>
  <si>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</si>
  <si>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</si>
  <si>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</si>
  <si>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</si>
  <si>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</si>
  <si>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</si>
  <si>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</si>
  <si>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</si>
  <si>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</si>
  <si>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</si>
  <si>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</si>
  <si>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</si>
  <si>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</si>
  <si>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</si>
  <si>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</si>
  <si>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</si>
  <si>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</si>
  <si>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</si>
  <si>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</si>
  <si>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</si>
  <si>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</si>
  <si>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</si>
  <si>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</si>
  <si>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</si>
  <si>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</si>
  <si>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</si>
  <si>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</si>
  <si>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</si>
  <si>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</si>
  <si>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</si>
  <si>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</si>
  <si>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</si>
  <si>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</si>
  <si>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</si>
  <si>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</si>
  <si>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</si>
  <si>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</si>
  <si>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</si>
  <si>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</si>
  <si>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</si>
  <si>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</si>
  <si>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</si>
  <si>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</si>
  <si>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</si>
  <si>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</si>
  <si>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</si>
  <si>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</si>
  <si>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</si>
  <si>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</si>
  <si>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</si>
  <si>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</si>
  <si>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</si>
  <si>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</si>
  <si>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</si>
  <si>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</si>
  <si>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</si>
  <si>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</si>
  <si>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</si>
  <si>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</si>
  <si>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</si>
  <si>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</si>
  <si>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</si>
  <si>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</si>
  <si>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</si>
  <si>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</si>
  <si>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</si>
  <si>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</si>
  <si>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</si>
  <si>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</si>
  <si>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</si>
  <si>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</si>
  <si>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</si>
  <si>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</si>
  <si>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</si>
  <si>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</si>
  <si>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</si>
  <si>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</si>
  <si>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</si>
  <si>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</si>
  <si>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</si>
  <si>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</si>
  <si>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</si>
  <si>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</si>
  <si>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</si>
  <si>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</si>
  <si>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</si>
  <si>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</si>
  <si>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</si>
  <si>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</si>
  <si>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</si>
  <si>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</si>
  <si>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</si>
  <si>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</si>
  <si>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</si>
  <si>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</si>
  <si>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</si>
  <si>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</si>
  <si>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</si>
  <si>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</si>
  <si>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</si>
  <si>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</si>
  <si>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</si>
  <si>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</si>
  <si>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</si>
  <si>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</si>
  <si>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</si>
  <si>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</si>
  <si>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</si>
  <si>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</si>
  <si>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</si>
  <si>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</si>
  <si>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</si>
  <si>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</si>
  <si>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</si>
  <si>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</si>
  <si>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</si>
  <si>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</si>
  <si>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</si>
  <si>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</si>
  <si>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</si>
  <si>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</si>
  <si>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</si>
  <si>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</si>
  <si>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</si>
  <si>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</si>
  <si>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</si>
  <si>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</si>
  <si>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</si>
  <si>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</si>
  <si>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</si>
  <si>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</si>
  <si>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</si>
  <si>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</si>
  <si>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</si>
  <si>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</si>
  <si>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</si>
  <si>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</si>
  <si>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</si>
  <si>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</si>
  <si>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</si>
  <si>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</si>
  <si>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</si>
  <si>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</si>
  <si>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</si>
  <si>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</si>
  <si>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</si>
  <si>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</si>
  <si>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</si>
  <si>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</si>
  <si>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</si>
  <si>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</si>
  <si>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</si>
  <si>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</si>
  <si>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</si>
  <si>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</si>
  <si>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</si>
  <si>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</si>
  <si>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</si>
  <si>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</si>
  <si>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</si>
  <si>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</si>
  <si>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</si>
  <si>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</si>
  <si>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</si>
  <si>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</si>
  <si>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</si>
  <si>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</si>
  <si>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</si>
  <si>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</si>
  <si>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</si>
  <si>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</si>
  <si>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</si>
  <si>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</si>
  <si>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</si>
  <si>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</si>
  <si>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</si>
  <si>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</si>
  <si>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</si>
  <si>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</si>
  <si>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</si>
  <si>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</si>
  <si>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</si>
  <si>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</si>
  <si>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</si>
  <si>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</si>
  <si>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</si>
  <si>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</si>
  <si>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</si>
  <si>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</si>
  <si>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</si>
  <si>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</si>
  <si>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</si>
  <si>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</si>
  <si>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</si>
  <si>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</si>
  <si>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</si>
  <si>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</si>
  <si>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</si>
  <si>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</si>
  <si>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</si>
  <si>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</si>
  <si>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</si>
  <si>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</si>
  <si>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</si>
  <si>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</si>
  <si>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</si>
  <si>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</si>
  <si>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</si>
  <si>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</si>
  <si>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</si>
  <si>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</si>
  <si>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</si>
  <si>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</si>
  <si>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</si>
  <si>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</si>
  <si>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</si>
  <si>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</si>
  <si>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</si>
  <si>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</si>
  <si>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</si>
  <si>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</si>
  <si>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</si>
  <si>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</si>
  <si>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</si>
  <si>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</si>
  <si>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</si>
  <si>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</si>
  <si>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</si>
  <si>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</si>
  <si>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</si>
  <si>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</si>
  <si>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</si>
  <si>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</si>
  <si>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</si>
  <si>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</si>
  <si>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</si>
  <si>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</si>
  <si>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</si>
  <si>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</si>
  <si>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</si>
  <si>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</si>
  <si>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</si>
  <si>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</si>
  <si>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</si>
  <si>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</si>
  <si>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</si>
  <si>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</si>
  <si>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</si>
  <si>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</si>
  <si>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</si>
  <si>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</si>
  <si>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</si>
  <si>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</si>
  <si>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</si>
  <si>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</si>
  <si>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</si>
  <si>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</si>
  <si>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</si>
  <si>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</si>
  <si>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</si>
  <si>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</si>
  <si>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</si>
  <si>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</si>
  <si>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</si>
  <si>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</si>
  <si>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</si>
  <si>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</si>
  <si>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</si>
  <si>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</si>
  <si>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</si>
  <si>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</si>
  <si>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</si>
  <si>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</si>
  <si>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</si>
  <si>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</si>
  <si>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</si>
  <si>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</si>
  <si>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</si>
  <si>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</si>
  <si>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</si>
  <si>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</si>
  <si>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</si>
  <si>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</si>
  <si>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</si>
  <si>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</si>
  <si>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</si>
  <si>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</si>
  <si>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</si>
  <si>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</si>
  <si>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</si>
  <si>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</si>
  <si>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</si>
  <si>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</si>
  <si>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</si>
  <si>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</si>
  <si>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</si>
  <si>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</si>
  <si>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</si>
  <si>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</si>
  <si>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</si>
  <si>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</si>
  <si>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</si>
  <si>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</si>
  <si>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</si>
  <si>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</si>
  <si>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</si>
  <si>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</si>
  <si>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</si>
  <si>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</si>
  <si>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</si>
  <si>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</si>
  <si>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</si>
  <si>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</si>
  <si>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</si>
  <si>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</si>
  <si>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</si>
  <si>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</si>
  <si>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</si>
  <si>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</si>
  <si>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</si>
  <si>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</si>
  <si>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</si>
  <si>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</si>
  <si>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</si>
  <si>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</si>
  <si>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</si>
  <si>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</si>
  <si>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</si>
  <si>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</si>
  <si>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</si>
  <si>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</si>
  <si>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</si>
  <si>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</si>
  <si>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</si>
  <si>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</si>
  <si>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</si>
  <si>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</si>
  <si>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</si>
  <si>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</si>
  <si>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</si>
  <si>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</si>
  <si>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</si>
  <si>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</si>
  <si>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</si>
  <si>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</si>
  <si>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</si>
  <si>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</si>
  <si>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</si>
  <si>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</si>
  <si>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</si>
  <si>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</si>
  <si>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</si>
  <si>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</si>
  <si>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</si>
  <si>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</si>
  <si>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</si>
  <si>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</si>
  <si>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</si>
  <si>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</si>
  <si>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</si>
  <si>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</si>
  <si>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</si>
  <si>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</si>
  <si>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</si>
  <si>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</si>
  <si>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</si>
  <si>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</si>
  <si>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</si>
  <si>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</si>
  <si>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</si>
  <si>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</si>
  <si>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</si>
  <si>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</si>
  <si>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</si>
  <si>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</si>
  <si>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</si>
  <si>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</si>
  <si>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</si>
  <si>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</si>
  <si>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</si>
  <si>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</si>
  <si>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</si>
  <si>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</si>
  <si>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</si>
  <si>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</si>
  <si>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</si>
  <si>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</si>
  <si>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</si>
  <si>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</si>
  <si>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</si>
  <si>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</si>
  <si>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</si>
  <si>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</si>
  <si>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</si>
  <si>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</si>
  <si>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</si>
  <si>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</si>
  <si>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</si>
  <si>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</si>
  <si>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</si>
  <si>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</si>
  <si>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</si>
  <si>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</si>
  <si>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</si>
  <si>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</si>
  <si>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</si>
  <si>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</si>
  <si>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</si>
  <si>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</si>
  <si>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</si>
  <si>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</si>
  <si>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</si>
  <si>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</si>
  <si>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</si>
  <si>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</si>
  <si>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</si>
  <si>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</si>
  <si>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</si>
  <si>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</si>
  <si>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</si>
  <si>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</si>
  <si>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</si>
  <si>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</si>
  <si>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</si>
  <si>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</si>
  <si>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</si>
  <si>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</si>
  <si>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</si>
  <si>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</si>
  <si>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</si>
  <si>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</si>
  <si>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</si>
  <si>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</si>
  <si>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</si>
  <si>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</si>
  <si>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</si>
  <si>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</si>
  <si>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</si>
  <si>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</si>
  <si>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</si>
  <si>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</si>
  <si>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</si>
  <si>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</si>
  <si>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</si>
  <si>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</si>
  <si>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</si>
  <si>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</si>
  <si>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</si>
  <si>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</si>
  <si>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</si>
  <si>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</si>
  <si>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</si>
  <si>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</si>
  <si>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</si>
  <si>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</si>
  <si>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</si>
  <si>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</si>
  <si>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</si>
  <si>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</si>
  <si>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</si>
  <si>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</si>
  <si>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</si>
  <si>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</si>
  <si>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</si>
  <si>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</si>
  <si>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</si>
  <si>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</si>
  <si>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</si>
  <si>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</si>
  <si>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</si>
  <si>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</si>
  <si>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</si>
  <si>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</si>
  <si>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</si>
  <si>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</si>
  <si>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</si>
  <si>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</si>
  <si>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</si>
  <si>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</si>
  <si>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</si>
  <si>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</si>
  <si>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</si>
  <si>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</si>
  <si>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</si>
  <si>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</si>
  <si>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</si>
  <si>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</si>
  <si>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</si>
  <si>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</si>
  <si>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</si>
  <si>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</si>
  <si>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</si>
  <si>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</si>
  <si>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</si>
  <si>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</si>
  <si>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</si>
  <si>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</si>
  <si>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</si>
  <si>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</si>
  <si>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</si>
  <si>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</si>
  <si>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</si>
  <si>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</si>
  <si>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</si>
  <si>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</si>
  <si>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</si>
  <si>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</si>
  <si>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</si>
  <si>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</si>
  <si>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</si>
  <si>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</si>
  <si>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</si>
  <si>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</si>
  <si>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</si>
  <si>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</si>
  <si>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</si>
  <si>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</si>
  <si>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</si>
  <si>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</si>
  <si>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</si>
  <si>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</si>
  <si>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</si>
  <si>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</si>
  <si>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</si>
  <si>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</si>
  <si>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</si>
  <si>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</si>
  <si>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</si>
  <si>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</si>
  <si>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</si>
  <si>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</si>
  <si>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</si>
  <si>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</si>
  <si>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</si>
  <si>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</si>
  <si>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</si>
  <si>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</si>
  <si>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</si>
  <si>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</si>
  <si>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</si>
  <si>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</si>
  <si>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</si>
  <si>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</si>
  <si>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</si>
  <si>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</si>
  <si>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</si>
  <si>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</si>
  <si>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</si>
  <si>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</si>
  <si>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</si>
  <si>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</si>
  <si>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</si>
  <si>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</si>
  <si>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</si>
  <si>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</si>
  <si>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</si>
  <si>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</si>
  <si>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</si>
  <si>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</si>
  <si>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</si>
  <si>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</si>
  <si>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</si>
  <si>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</si>
  <si>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</si>
  <si>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</si>
  <si>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</si>
  <si>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</si>
  <si>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</si>
  <si>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</si>
  <si>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</si>
  <si>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</si>
  <si>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</si>
  <si>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</si>
  <si>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</si>
  <si>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</si>
  <si>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</si>
  <si>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</si>
  <si>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</si>
  <si>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</si>
  <si>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</si>
  <si>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</si>
  <si>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</si>
  <si>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</si>
  <si>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</si>
  <si>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</si>
  <si>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</si>
  <si>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</si>
  <si>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</si>
  <si>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</si>
  <si>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</si>
  <si>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</si>
  <si>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</si>
  <si>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</si>
  <si>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</si>
  <si>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</si>
  <si>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</si>
  <si>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</si>
  <si>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</si>
  <si>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</si>
  <si>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</si>
  <si>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</si>
  <si>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</si>
  <si>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</si>
  <si>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</si>
  <si>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</si>
  <si>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</si>
  <si>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</si>
  <si>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</si>
  <si>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</si>
  <si>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</si>
  <si>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</si>
  <si>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</si>
  <si>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</si>
  <si>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</si>
  <si>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</si>
  <si>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</si>
  <si>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</si>
  <si>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</si>
  <si>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</si>
  <si>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</si>
  <si>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</si>
  <si>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</si>
  <si>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</si>
  <si>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</si>
  <si>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</si>
  <si>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</si>
  <si>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</si>
  <si>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</si>
  <si>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</si>
  <si>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</si>
  <si>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</si>
  <si>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</si>
  <si>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</si>
  <si>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</si>
  <si>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</si>
  <si>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</si>
  <si>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</si>
  <si>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</si>
  <si>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</si>
  <si>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</si>
  <si>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</si>
  <si>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</si>
  <si>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</si>
  <si>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</si>
  <si>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</si>
  <si>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</si>
  <si>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</si>
  <si>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</si>
  <si>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</si>
  <si>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</si>
  <si>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</si>
  <si>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</si>
  <si>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</si>
  <si>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</si>
  <si>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</si>
  <si>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</si>
  <si>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</si>
  <si>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</si>
  <si>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</si>
  <si>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</si>
  <si>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</si>
  <si>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</si>
  <si>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</si>
  <si>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</si>
  <si>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</si>
  <si>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</si>
  <si>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</si>
  <si>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</si>
  <si>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</si>
  <si>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</si>
  <si>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</si>
  <si>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</si>
  <si>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</si>
  <si>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</si>
  <si>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</si>
  <si>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</si>
  <si>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</si>
  <si>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</si>
  <si>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</si>
  <si>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</si>
  <si>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</si>
  <si>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</si>
  <si>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</si>
  <si>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</si>
  <si>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</si>
  <si>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</si>
  <si>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</si>
  <si>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</si>
  <si>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</si>
  <si>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</si>
  <si>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</si>
  <si>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</si>
  <si>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</si>
  <si>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</si>
  <si>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</si>
  <si>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</si>
  <si>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</si>
  <si>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</si>
  <si>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</si>
  <si>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</si>
  <si>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</si>
  <si>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</si>
  <si>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</si>
  <si>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</si>
  <si>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</si>
  <si>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</si>
  <si>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</si>
  <si>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</si>
  <si>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</si>
  <si>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</si>
  <si>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</si>
  <si>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</si>
  <si>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</si>
  <si>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</si>
  <si>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</si>
  <si>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</si>
  <si>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</si>
  <si>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</si>
  <si>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</si>
  <si>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</si>
  <si>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</si>
  <si>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</si>
  <si>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</si>
  <si>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</si>
  <si>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</si>
  <si>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</si>
  <si>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</si>
  <si>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</si>
  <si>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</si>
  <si>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</si>
  <si>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</si>
  <si>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</si>
  <si>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</si>
  <si>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</si>
  <si>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</si>
  <si>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</si>
  <si>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</si>
  <si>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</si>
  <si>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</si>
  <si>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</si>
  <si>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</si>
  <si>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</si>
  <si>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</si>
  <si>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</si>
  <si>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</si>
  <si>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</si>
  <si>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</si>
  <si>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</si>
  <si>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</si>
  <si>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</si>
  <si>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</si>
  <si>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</si>
  <si>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</si>
  <si>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</si>
  <si>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</si>
  <si>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</si>
  <si>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</si>
  <si>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</si>
  <si>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</si>
  <si>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</si>
  <si>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</si>
  <si>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</si>
  <si>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</si>
  <si>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</si>
  <si>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</si>
  <si>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</si>
  <si>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</si>
  <si>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</si>
  <si>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</si>
  <si>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</si>
  <si>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</si>
  <si>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</si>
  <si>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</si>
  <si>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</si>
  <si>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</si>
  <si>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</si>
  <si>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</si>
  <si>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</si>
  <si>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</si>
  <si>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</si>
  <si>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</si>
  <si>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</si>
  <si>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</si>
  <si>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</si>
  <si>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</si>
  <si>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</si>
  <si>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</si>
  <si>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</si>
  <si>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</si>
  <si>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</si>
  <si>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</si>
  <si>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</si>
  <si>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</si>
  <si>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</si>
  <si>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</si>
  <si>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</si>
  <si>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</si>
  <si>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</si>
  <si>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</si>
  <si>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</si>
  <si>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</si>
  <si>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</si>
  <si>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</si>
  <si>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</si>
  <si>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</si>
  <si>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</si>
  <si>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</si>
  <si>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</si>
  <si>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</si>
  <si>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</si>
  <si>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</si>
  <si>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</si>
  <si>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</si>
  <si>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</si>
  <si>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</si>
  <si>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</si>
  <si>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</si>
  <si>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</si>
  <si>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</si>
  <si>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</si>
  <si>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</si>
  <si>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</si>
  <si>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</si>
  <si>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</si>
  <si>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</si>
  <si>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</si>
  <si>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</si>
  <si>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</si>
  <si>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</si>
  <si>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</si>
  <si>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</si>
  <si>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</si>
  <si>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</si>
  <si>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</si>
  <si>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</si>
  <si>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</si>
  <si>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</si>
  <si>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</si>
  <si>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</si>
  <si>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</si>
  <si>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</si>
  <si>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</si>
  <si>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</si>
  <si>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</si>
  <si>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</si>
  <si>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</si>
  <si>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</si>
  <si>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</si>
  <si>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</si>
  <si>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</si>
  <si>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</si>
  <si>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</si>
  <si>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</si>
  <si>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</si>
  <si>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</si>
  <si>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</si>
  <si>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</si>
  <si>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</si>
  <si>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</si>
  <si>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</si>
  <si>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</si>
  <si>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</si>
  <si>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</si>
  <si>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</si>
  <si>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</si>
  <si>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</si>
  <si>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</si>
  <si>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</si>
  <si>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</si>
  <si>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</si>
  <si>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</si>
  <si>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</si>
  <si>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</si>
  <si>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</si>
  <si>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</si>
  <si>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</si>
  <si>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</si>
  <si>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</si>
  <si>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</si>
  <si>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</si>
  <si>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</si>
  <si>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</si>
  <si>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</si>
  <si>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</si>
  <si>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</si>
  <si>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</si>
  <si>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</si>
  <si>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</si>
  <si>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</si>
  <si>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</si>
  <si>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</si>
  <si>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</si>
  <si>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</si>
  <si>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</si>
  <si>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</si>
  <si>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</si>
  <si>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</si>
  <si>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</si>
  <si>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</si>
  <si>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</si>
  <si>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</si>
  <si>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</si>
  <si>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</si>
  <si>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</si>
  <si>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</si>
  <si>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</si>
  <si>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</si>
  <si>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</si>
  <si>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</si>
  <si>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</si>
  <si>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</si>
  <si>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</si>
  <si>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</si>
  <si>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</si>
  <si>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</si>
  <si>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</si>
  <si>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</si>
  <si>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</si>
  <si>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</si>
  <si>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</si>
  <si>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</si>
  <si>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</si>
  <si>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</si>
  <si>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</si>
  <si>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</si>
  <si>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</si>
  <si>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</si>
  <si>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</si>
  <si>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</si>
  <si>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</si>
  <si>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</si>
  <si>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</si>
  <si>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</si>
  <si>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</si>
  <si>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</si>
  <si>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</si>
  <si>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</si>
  <si>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</si>
  <si>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</si>
  <si>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</si>
  <si>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</si>
  <si>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</si>
  <si>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</si>
  <si>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</si>
  <si>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</si>
  <si>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</si>
  <si>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</si>
  <si>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</si>
  <si>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</si>
  <si>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</si>
  <si>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</si>
  <si>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</si>
  <si>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</si>
  <si>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</si>
  <si>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</si>
  <si>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</si>
  <si>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</si>
  <si>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</si>
  <si>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</si>
  <si>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</si>
  <si>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</si>
  <si>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</si>
  <si>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</si>
  <si>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</si>
  <si>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</si>
  <si>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</si>
  <si>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</si>
  <si>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</si>
  <si>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</si>
  <si>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</si>
  <si>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</si>
  <si>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</si>
  <si>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</si>
  <si>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</si>
  <si>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</si>
  <si>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</si>
  <si>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</si>
  <si>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</si>
  <si>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</si>
  <si>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</si>
  <si>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</si>
  <si>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</si>
  <si>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</si>
  <si>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</si>
  <si>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</si>
  <si>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</si>
  <si>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</si>
  <si>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</si>
  <si>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</si>
  <si>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</si>
  <si>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</si>
  <si>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</si>
  <si>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</si>
  <si>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</si>
  <si>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</si>
  <si>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</si>
  <si>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</si>
  <si>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</si>
  <si>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</si>
  <si>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</si>
  <si>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</si>
  <si>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</si>
  <si>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</si>
  <si>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</si>
  <si>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</si>
  <si>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</si>
  <si>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</si>
  <si>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</si>
  <si>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</si>
  <si>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</si>
  <si>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</si>
  <si>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</si>
  <si>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</si>
  <si>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</si>
  <si>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</si>
  <si>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</si>
  <si>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</si>
  <si>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</si>
  <si>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</si>
  <si>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</si>
  <si>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</si>
  <si>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</si>
  <si>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</si>
  <si>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</si>
  <si>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</si>
  <si>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</si>
  <si>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</si>
  <si>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</si>
  <si>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</si>
  <si>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</si>
  <si>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</si>
  <si>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</si>
  <si>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</si>
  <si>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</si>
  <si>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</si>
  <si>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</si>
  <si>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</si>
  <si>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</si>
  <si>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</si>
  <si>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</si>
  <si>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</si>
  <si>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</si>
  <si>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</si>
  <si>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</si>
  <si>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</si>
  <si>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</si>
  <si>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</si>
  <si>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</si>
  <si>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</si>
  <si>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</si>
  <si>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</si>
  <si>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</si>
  <si>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</si>
  <si>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</si>
  <si>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</si>
  <si>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</si>
  <si>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</si>
  <si>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</si>
  <si>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</si>
  <si>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</si>
  <si>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</si>
  <si>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</si>
  <si>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</si>
  <si>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</si>
  <si>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</si>
  <si>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</si>
  <si>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</si>
  <si>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</si>
  <si>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</si>
  <si>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</si>
  <si>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</si>
  <si>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</si>
  <si>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</si>
  <si>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</si>
  <si>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</si>
  <si>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</si>
  <si>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</si>
  <si>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</si>
  <si>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</si>
  <si>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</si>
  <si>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</si>
  <si>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</si>
  <si>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</si>
  <si>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</si>
  <si>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</si>
  <si>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</si>
  <si>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</si>
  <si>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</si>
  <si>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</si>
  <si>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</si>
  <si>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</si>
  <si>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</si>
  <si>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</si>
  <si>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</si>
  <si>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</si>
  <si>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</si>
  <si>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</si>
  <si>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</si>
  <si>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</si>
  <si>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</si>
  <si>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</si>
  <si>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</si>
  <si>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</si>
  <si>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</si>
  <si>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</si>
  <si>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</si>
  <si>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</si>
  <si>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</si>
  <si>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</si>
  <si>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</si>
  <si>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</si>
  <si>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</si>
  <si>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</si>
  <si>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</si>
  <si>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</si>
  <si>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</si>
  <si>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</si>
  <si>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</si>
  <si>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</si>
  <si>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</si>
  <si>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</si>
  <si>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</si>
  <si>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</si>
  <si>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</si>
  <si>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</si>
  <si>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</si>
  <si>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</si>
  <si>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</si>
  <si>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</si>
  <si>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</si>
  <si>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</si>
  <si>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</si>
  <si>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</si>
  <si>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</si>
  <si>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</si>
  <si>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</si>
  <si>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</si>
  <si>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</si>
  <si>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</si>
  <si>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</si>
  <si>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</si>
  <si>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</si>
  <si>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</si>
  <si>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</si>
  <si>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</si>
  <si>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</si>
  <si>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</si>
  <si>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</si>
  <si>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</si>
  <si>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</si>
  <si>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</si>
  <si>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</si>
  <si>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</si>
  <si>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</si>
  <si>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</si>
  <si>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</si>
  <si>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</si>
  <si>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</si>
  <si>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</si>
  <si>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</si>
  <si>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</si>
  <si>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</si>
  <si>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</si>
  <si>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</si>
  <si>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</si>
  <si>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</si>
  <si>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</si>
  <si>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</si>
  <si>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</si>
  <si>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</si>
  <si>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</si>
  <si>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</si>
  <si>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</si>
  <si>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</si>
  <si>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</si>
  <si>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</si>
  <si>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</si>
  <si>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</si>
  <si>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</si>
  <si>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</si>
  <si>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</si>
  <si>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</si>
  <si>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</si>
  <si>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</si>
  <si>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</si>
  <si>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</si>
  <si>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</si>
  <si>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</si>
  <si>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</si>
  <si>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</si>
  <si>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</si>
  <si>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</si>
  <si>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</si>
  <si>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</si>
  <si>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</si>
  <si>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</si>
  <si>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</si>
  <si>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</si>
  <si>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</si>
  <si>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</si>
  <si>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</si>
  <si>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</si>
  <si>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</si>
  <si>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</si>
  <si>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</si>
  <si>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</si>
  <si>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</si>
  <si>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</si>
  <si>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</si>
  <si>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</si>
  <si>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</si>
  <si>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</si>
  <si>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</si>
  <si>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</si>
  <si>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</si>
  <si>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</si>
  <si>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</si>
  <si>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</si>
  <si>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</si>
  <si>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</si>
  <si>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</si>
  <si>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</si>
  <si>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</si>
  <si>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</si>
  <si>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</si>
  <si>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</si>
  <si>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</si>
  <si>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</si>
  <si>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</si>
  <si>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</si>
  <si>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</si>
  <si>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</si>
  <si>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</si>
  <si>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</si>
  <si>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</si>
  <si>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</si>
  <si>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</si>
  <si>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</si>
  <si>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</si>
  <si>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</si>
  <si>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</si>
  <si>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</si>
  <si>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</si>
  <si>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</si>
  <si>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</si>
  <si>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</si>
  <si>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</si>
  <si>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</si>
  <si>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</si>
  <si>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</si>
  <si>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</si>
  <si>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</si>
  <si>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</si>
  <si>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</si>
  <si>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</si>
  <si>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</si>
  <si>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</si>
  <si>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</si>
  <si>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</si>
  <si>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</si>
  <si>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</si>
  <si>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</si>
  <si>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</si>
  <si>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</si>
  <si>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</si>
  <si>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</si>
  <si>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</si>
  <si>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</si>
  <si>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</si>
  <si>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</si>
  <si>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</si>
  <si>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</si>
  <si>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</si>
  <si>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</si>
  <si>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</si>
  <si>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</si>
  <si>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</si>
  <si>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</si>
  <si>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</si>
  <si>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</si>
  <si>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</si>
  <si>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</si>
  <si>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</si>
  <si>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</si>
  <si>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</si>
  <si>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</si>
  <si>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</si>
  <si>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</si>
  <si>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</si>
  <si>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</si>
  <si>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</si>
  <si>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</si>
  <si>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</si>
  <si>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</si>
  <si>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</si>
  <si>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</si>
  <si>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</si>
  <si>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</si>
  <si>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</si>
  <si>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</si>
  <si>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</si>
  <si>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</si>
  <si>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</si>
  <si>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</si>
  <si>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</si>
  <si>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</si>
  <si>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</si>
  <si>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</si>
  <si>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</si>
  <si>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</si>
  <si>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</si>
  <si>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</si>
  <si>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</si>
  <si>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</si>
  <si>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</si>
  <si>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</si>
  <si>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</si>
  <si>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</si>
  <si>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</si>
  <si>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</si>
  <si>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</si>
  <si>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</si>
  <si>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</si>
  <si>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</si>
  <si>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</si>
  <si>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</si>
  <si>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</si>
  <si>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</si>
  <si>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</si>
  <si>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</si>
  <si>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</si>
  <si>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</si>
  <si>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</si>
  <si>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</si>
  <si>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</si>
  <si>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</si>
  <si>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</si>
  <si>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</si>
  <si>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</si>
  <si>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</si>
  <si>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</si>
  <si>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</si>
  <si>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</si>
  <si>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</si>
  <si>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</si>
  <si>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</si>
  <si>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</si>
  <si>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</si>
  <si>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</si>
  <si>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</si>
  <si>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</si>
  <si>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</si>
  <si>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</si>
  <si>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</si>
  <si>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</si>
  <si>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</si>
  <si>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</si>
  <si>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</si>
  <si>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</si>
  <si>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</si>
  <si>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</si>
  <si>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</si>
  <si>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</si>
  <si>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</si>
  <si>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</si>
  <si>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</si>
  <si>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</si>
  <si>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</si>
  <si>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</si>
  <si>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</si>
  <si>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</si>
  <si>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</si>
  <si>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</si>
  <si>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</si>
  <si>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</si>
  <si>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</si>
  <si>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</si>
  <si>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</si>
  <si>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</si>
  <si>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</si>
  <si>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</si>
  <si>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</si>
  <si>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</si>
  <si>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</si>
  <si>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</si>
  <si>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</si>
  <si>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</si>
  <si>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</si>
  <si>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</si>
  <si>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</si>
  <si>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</si>
  <si>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</si>
  <si>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</si>
  <si>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</si>
  <si>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</si>
  <si>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</si>
  <si>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</si>
  <si>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</si>
  <si>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</si>
  <si>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</si>
  <si>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</si>
  <si>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</si>
  <si>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</si>
  <si>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</si>
  <si>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</si>
  <si>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</si>
  <si>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</si>
  <si>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</si>
  <si>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</si>
  <si>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</si>
  <si>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</si>
  <si>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</si>
  <si>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</si>
  <si>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</si>
  <si>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</si>
  <si>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</si>
  <si>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</si>
  <si>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</si>
  <si>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</si>
  <si>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</si>
  <si>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</si>
  <si>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</si>
  <si>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</si>
  <si>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</si>
  <si>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</si>
  <si>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</si>
  <si>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</si>
  <si>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</si>
  <si>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</si>
  <si>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</si>
  <si>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</si>
  <si>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</si>
  <si>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</si>
  <si>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</si>
  <si>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</si>
  <si>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</si>
  <si>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</si>
  <si>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</si>
  <si>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</si>
  <si>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</si>
  <si>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</si>
  <si>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</si>
  <si>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</si>
  <si>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</si>
  <si>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</si>
  <si>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</si>
  <si>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</si>
  <si>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</si>
  <si>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</si>
  <si>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</si>
  <si>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</si>
  <si>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</si>
  <si>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</si>
  <si>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</si>
  <si>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</si>
  <si>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</si>
  <si>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</si>
  <si>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</si>
  <si>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</si>
  <si>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</si>
  <si>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</si>
  <si>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</si>
  <si>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</si>
  <si>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</si>
  <si>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</si>
  <si>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</si>
  <si>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</si>
  <si>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</si>
  <si>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</si>
  <si>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</si>
  <si>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</si>
  <si>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</si>
  <si>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</si>
  <si>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</si>
  <si>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</si>
  <si>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</si>
  <si>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</si>
  <si>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</si>
  <si>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</si>
  <si>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</si>
  <si>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</si>
  <si>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</si>
  <si>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</si>
  <si>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</si>
  <si>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</si>
  <si>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</si>
  <si>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</si>
  <si>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</si>
  <si>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</si>
  <si>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</si>
  <si>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</si>
  <si>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</si>
  <si>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</si>
  <si>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</si>
  <si>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</si>
  <si>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</si>
  <si>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</si>
  <si>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</si>
  <si>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</si>
  <si>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</si>
  <si>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</si>
  <si>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</si>
  <si>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</si>
  <si>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</si>
  <si>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</si>
  <si>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</si>
  <si>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</si>
  <si>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</si>
  <si>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</si>
  <si>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</si>
  <si>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</si>
  <si>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</si>
  <si>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</si>
  <si>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</si>
  <si>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</si>
  <si>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</si>
  <si>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</si>
  <si>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</si>
  <si>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</si>
  <si>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</si>
  <si>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</si>
  <si>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</si>
  <si>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</si>
  <si>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</si>
  <si>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</si>
  <si>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</si>
  <si>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</si>
  <si>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</si>
  <si>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</si>
  <si>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</si>
  <si>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</si>
  <si>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</si>
  <si>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</si>
  <si>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</si>
  <si>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</si>
  <si>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</si>
  <si>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</si>
  <si>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</si>
  <si>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</si>
  <si>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</si>
  <si>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</si>
  <si>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</si>
  <si>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</si>
  <si>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</si>
  <si>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</si>
  <si>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</si>
  <si>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</si>
  <si>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</si>
  <si>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</si>
  <si>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</si>
  <si>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</si>
  <si>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</si>
  <si>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</si>
  <si>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</si>
  <si>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</si>
  <si>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</si>
  <si>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</si>
  <si>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</si>
  <si>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</si>
  <si>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</si>
  <si>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</si>
  <si>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</si>
  <si>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</si>
  <si>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</si>
  <si>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</si>
  <si>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</si>
  <si>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</si>
  <si>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</si>
  <si>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</si>
  <si>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</si>
  <si>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</si>
  <si>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</si>
  <si>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</si>
  <si>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</si>
  <si>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</si>
  <si>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</si>
  <si>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</si>
  <si>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</si>
  <si>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</si>
  <si>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</si>
  <si>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</si>
  <si>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</si>
  <si>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</si>
  <si>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</si>
  <si>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</si>
  <si>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</si>
  <si>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</si>
  <si>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</si>
  <si>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</si>
  <si>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</si>
  <si>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</si>
  <si>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</si>
  <si>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</si>
  <si>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</si>
  <si>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</si>
  <si>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</si>
  <si>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</si>
  <si>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</si>
  <si>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</si>
  <si>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</si>
  <si>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</si>
  <si>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</si>
  <si>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</si>
  <si>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</si>
  <si>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</si>
  <si>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</si>
  <si>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</si>
  <si>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</si>
  <si>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</si>
  <si>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</si>
  <si>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</si>
  <si>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</si>
  <si>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</si>
  <si>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</si>
  <si>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</si>
  <si>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</si>
  <si>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</si>
  <si>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</si>
  <si>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</si>
  <si>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</si>
  <si>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</si>
  <si>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</si>
  <si>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</si>
  <si>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</si>
  <si>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</si>
  <si>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</si>
  <si>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</si>
  <si>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</si>
  <si>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</si>
  <si>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</si>
  <si>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</si>
  <si>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</si>
  <si>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</si>
  <si>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</si>
  <si>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</si>
  <si>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</si>
  <si>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</si>
  <si>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</si>
  <si>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</si>
  <si>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</si>
  <si>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</si>
  <si>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</si>
  <si>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</si>
  <si>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</si>
  <si>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</si>
  <si>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</si>
  <si>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</si>
  <si>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</si>
  <si>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</si>
  <si>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</si>
  <si>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</si>
  <si>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</si>
  <si>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</si>
  <si>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</si>
  <si>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</si>
  <si>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</si>
  <si>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</si>
  <si>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</si>
  <si>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</si>
  <si>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</si>
  <si>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</si>
  <si>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</si>
  <si>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</si>
  <si>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</si>
  <si>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</si>
  <si>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</si>
  <si>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</si>
  <si>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</si>
  <si>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</si>
  <si>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</si>
  <si>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</si>
  <si>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</si>
  <si>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</si>
  <si>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</si>
  <si>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</si>
  <si>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</si>
  <si>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</si>
  <si>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</si>
  <si>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</si>
  <si>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</si>
  <si>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</si>
  <si>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</si>
  <si>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</si>
  <si>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</si>
  <si>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</si>
  <si>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</si>
  <si>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</si>
  <si>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</si>
  <si>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</si>
  <si>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</si>
  <si>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</si>
  <si>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</si>
  <si>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</si>
  <si>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</si>
  <si>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</si>
  <si>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</si>
  <si>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</si>
  <si>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</si>
  <si>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</si>
  <si>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</si>
  <si>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</si>
  <si>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</si>
  <si>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</si>
  <si>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</si>
  <si>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</si>
  <si>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</si>
  <si>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</si>
  <si>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</si>
  <si>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</si>
  <si>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</si>
  <si>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</si>
  <si>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</si>
  <si>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</si>
  <si>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</si>
  <si>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</si>
  <si>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</si>
  <si>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</si>
  <si>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</si>
  <si>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</si>
  <si>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</si>
  <si>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</si>
  <si>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</si>
  <si>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</si>
  <si>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</si>
  <si>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</si>
  <si>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</si>
  <si>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</si>
  <si>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</si>
  <si>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</si>
  <si>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</si>
  <si>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</si>
  <si>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</si>
  <si>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</si>
  <si>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</si>
  <si>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</si>
  <si>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</si>
  <si>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</si>
  <si>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</si>
  <si>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</si>
  <si>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</si>
  <si>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</si>
  <si>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</si>
  <si>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</si>
  <si>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</si>
  <si>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</si>
  <si>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</si>
  <si>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</si>
  <si>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</si>
  <si>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</si>
  <si>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</si>
  <si>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</si>
  <si>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</si>
  <si>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</si>
  <si>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</si>
  <si>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</si>
  <si>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</si>
  <si>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</si>
  <si>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</si>
  <si>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</si>
  <si>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</si>
  <si>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</si>
  <si>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</si>
  <si>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</si>
  <si>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</si>
  <si>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</si>
  <si>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</si>
  <si>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</si>
  <si>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</si>
  <si>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</si>
  <si>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</si>
  <si>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</si>
  <si>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</si>
  <si>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</si>
  <si>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</si>
  <si>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</si>
  <si>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</si>
  <si>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</si>
  <si>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</si>
  <si>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</si>
  <si>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</si>
  <si>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</si>
  <si>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</si>
  <si>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</si>
  <si>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</si>
  <si>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</si>
  <si>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</si>
  <si>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</si>
  <si>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</si>
  <si>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</si>
  <si>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</si>
  <si>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</si>
  <si>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</si>
  <si>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</si>
  <si>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</si>
  <si>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</si>
  <si>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</si>
  <si>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</si>
  <si>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</si>
  <si>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</si>
  <si>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</si>
  <si>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</si>
  <si>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</si>
  <si>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</si>
  <si>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</si>
  <si>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</si>
  <si>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</si>
  <si>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</si>
  <si>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</si>
  <si>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</si>
  <si>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</si>
  <si>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</si>
  <si>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</si>
  <si>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</si>
  <si>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</si>
  <si>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</si>
  <si>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</si>
  <si>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</si>
  <si>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</si>
  <si>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</si>
  <si>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</si>
  <si>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</si>
  <si>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</si>
  <si>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</si>
  <si>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</si>
  <si>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</si>
  <si>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</si>
  <si>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</si>
  <si>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</si>
  <si>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</si>
  <si>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</si>
  <si>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</si>
  <si>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</si>
  <si>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</si>
  <si>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</si>
  <si>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</si>
  <si>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</si>
  <si>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</si>
  <si>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</si>
  <si>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</si>
  <si>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</si>
  <si>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</si>
  <si>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</si>
  <si>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</si>
  <si>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</si>
  <si>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</si>
  <si>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</si>
  <si>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</si>
  <si>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</si>
  <si>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</si>
  <si>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</si>
  <si>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</si>
  <si>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</si>
  <si>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</si>
  <si>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</si>
  <si>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</si>
  <si>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</si>
  <si>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</si>
  <si>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</si>
  <si>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</si>
  <si>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</si>
  <si>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</si>
  <si>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</si>
  <si>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</si>
  <si>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</si>
  <si>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</si>
  <si>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</si>
  <si>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</si>
  <si>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</si>
  <si>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</si>
  <si>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</si>
  <si>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</si>
  <si>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</si>
  <si>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</si>
  <si>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</si>
  <si>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</si>
  <si>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</si>
  <si>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</si>
  <si>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</si>
  <si>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</si>
  <si>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</si>
  <si>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</si>
  <si>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</si>
  <si>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</si>
  <si>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</si>
  <si>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</si>
  <si>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</si>
  <si>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</si>
  <si>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</si>
  <si>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</si>
  <si>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</si>
  <si>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</si>
  <si>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</si>
  <si>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</si>
  <si>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</si>
  <si>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</si>
  <si>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</si>
  <si>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</si>
  <si>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</si>
  <si>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</si>
  <si>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</si>
  <si>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</si>
  <si>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</si>
  <si>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</si>
  <si>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</si>
  <si>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</si>
  <si>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</si>
  <si>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</si>
  <si>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</si>
  <si>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</si>
  <si>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</si>
  <si>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</si>
  <si>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</si>
  <si>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</si>
  <si>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</si>
  <si>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</si>
  <si>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</si>
  <si>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</si>
  <si>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</si>
  <si>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</si>
  <si>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</si>
  <si>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</si>
  <si>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</si>
  <si>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</si>
  <si>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</si>
  <si>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</si>
  <si>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</si>
  <si>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</si>
  <si>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</si>
  <si>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</si>
  <si>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</si>
  <si>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</si>
  <si>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</si>
  <si>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</si>
  <si>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</si>
  <si>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</si>
  <si>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</si>
  <si>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</si>
  <si>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</si>
  <si>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</si>
  <si>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</si>
  <si>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</si>
  <si>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</si>
  <si>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</si>
  <si>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</si>
  <si>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</si>
  <si>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</si>
  <si>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</si>
  <si>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</si>
  <si>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</si>
  <si>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</si>
  <si>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</si>
  <si>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</si>
  <si>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</si>
  <si>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</si>
  <si>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</si>
  <si>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</si>
  <si>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</si>
  <si>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</si>
  <si>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</si>
  <si>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</si>
  <si>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</si>
  <si>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</si>
  <si>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</si>
  <si>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</si>
  <si>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</si>
  <si>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</si>
  <si>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</si>
  <si>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</si>
  <si>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</si>
  <si>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</si>
  <si>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</si>
  <si>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</si>
  <si>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</si>
  <si>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</si>
  <si>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</si>
  <si>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</si>
  <si>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</si>
  <si>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</si>
  <si>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</si>
  <si>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</si>
  <si>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</si>
  <si>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</si>
  <si>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</si>
  <si>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</si>
  <si>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</si>
  <si>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</si>
  <si>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</si>
  <si>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</si>
  <si>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</si>
  <si>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</si>
  <si>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</si>
  <si>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</si>
  <si>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</si>
  <si>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</si>
  <si>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</si>
  <si>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</si>
  <si>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</si>
  <si>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</si>
  <si>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</si>
  <si>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</si>
  <si>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</si>
  <si>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</si>
  <si>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</si>
  <si>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</si>
  <si>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</si>
  <si>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</si>
  <si>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</si>
  <si>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</si>
  <si>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</si>
  <si>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</si>
  <si>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</si>
  <si>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</si>
  <si>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</si>
  <si>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</si>
  <si>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</si>
  <si>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</si>
  <si>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</si>
  <si>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</si>
  <si>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</si>
  <si>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</si>
  <si>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</si>
  <si>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</si>
  <si>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</si>
  <si>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</si>
  <si>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</si>
  <si>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</si>
  <si>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</si>
  <si>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</si>
  <si>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</si>
  <si>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</si>
  <si>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</si>
  <si>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</si>
  <si>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</si>
  <si>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</si>
  <si>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</si>
  <si>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</si>
  <si>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</si>
  <si>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</si>
  <si>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</si>
  <si>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</si>
  <si>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</si>
  <si>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</si>
  <si>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</si>
  <si>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</si>
  <si>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</si>
  <si>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</si>
  <si>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</si>
  <si>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</si>
  <si>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</si>
  <si>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</si>
  <si>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</si>
  <si>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</si>
  <si>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</si>
  <si>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</si>
  <si>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</si>
  <si>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</si>
  <si>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</si>
  <si>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</si>
  <si>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</si>
  <si>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</si>
  <si>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</si>
  <si>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</si>
  <si>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</si>
  <si>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</si>
  <si>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</si>
  <si>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</si>
  <si>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</si>
  <si>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</si>
  <si>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</si>
  <si>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</si>
  <si>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</si>
  <si>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</si>
  <si>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</si>
  <si>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</si>
  <si>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</si>
  <si>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</si>
  <si>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</si>
  <si>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</si>
  <si>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</si>
  <si>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</si>
  <si>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</si>
  <si>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</si>
  <si>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</si>
  <si>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</si>
  <si>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</si>
  <si>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</si>
  <si>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</si>
  <si>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</si>
  <si>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</si>
  <si>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</si>
  <si>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</si>
  <si>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</si>
  <si>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</si>
  <si>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</si>
  <si>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</si>
  <si>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</si>
  <si>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</si>
  <si>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</si>
  <si>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</si>
  <si>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</si>
  <si>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</si>
  <si>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</si>
  <si>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</si>
  <si>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</si>
  <si>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</si>
  <si>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</si>
  <si>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</si>
  <si>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</si>
  <si>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</si>
  <si>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</si>
  <si>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</si>
  <si>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</si>
  <si>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</si>
  <si>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</si>
  <si>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</si>
  <si>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</si>
  <si>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</si>
  <si>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</si>
  <si>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</si>
  <si>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</si>
  <si>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</si>
  <si>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</si>
  <si>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</si>
  <si>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</si>
  <si>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</si>
  <si>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</si>
  <si>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</si>
  <si>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</si>
  <si>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</si>
  <si>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</si>
  <si>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</si>
  <si>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</si>
  <si>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</si>
  <si>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</si>
  <si>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</si>
  <si>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</si>
  <si>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</si>
  <si>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</si>
  <si>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</si>
  <si>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</si>
  <si>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</si>
  <si>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</si>
  <si>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</si>
  <si>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</si>
  <si>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</si>
  <si>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</si>
  <si>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</si>
  <si>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</si>
  <si>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</si>
  <si>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</si>
  <si>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</si>
  <si>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</si>
  <si>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</si>
  <si>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</si>
  <si>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</si>
  <si>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</si>
  <si>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</si>
  <si>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</si>
  <si>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</si>
  <si>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</si>
  <si>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</si>
  <si>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</si>
  <si>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</si>
  <si>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</si>
  <si>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</si>
  <si>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</si>
  <si>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</si>
  <si>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</si>
  <si>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</si>
  <si>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</si>
  <si>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</si>
  <si>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</si>
  <si>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</si>
  <si>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</si>
  <si>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</si>
  <si>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</si>
  <si>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</si>
  <si>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</si>
  <si>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</si>
  <si>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</si>
  <si>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</si>
  <si>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</si>
  <si>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</si>
  <si>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</si>
  <si>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</si>
  <si>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</si>
  <si>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</si>
  <si>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</si>
  <si>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</si>
  <si>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</si>
  <si>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</si>
  <si>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</si>
  <si>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</si>
  <si>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</si>
  <si>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</si>
  <si>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</si>
  <si>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</si>
  <si>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</si>
  <si>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</si>
  <si>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</si>
  <si>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</si>
  <si>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</si>
  <si>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</si>
  <si>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</si>
  <si>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</si>
  <si>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</si>
  <si>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</si>
  <si>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</si>
  <si>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</si>
  <si>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</si>
  <si>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</si>
  <si>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</si>
  <si>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</si>
  <si>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</si>
  <si>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</si>
  <si>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</si>
  <si>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</si>
  <si>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</si>
  <si>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</si>
  <si>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</si>
  <si>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</si>
  <si>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</si>
  <si>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</si>
  <si>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</si>
  <si>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</si>
  <si>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</si>
  <si>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</si>
  <si>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</si>
  <si>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</si>
  <si>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</si>
  <si>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</si>
  <si>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</si>
  <si>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</si>
  <si>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</si>
  <si>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</si>
  <si>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</si>
  <si>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</si>
  <si>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</si>
  <si>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</si>
  <si>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</si>
  <si>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</si>
  <si>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</si>
  <si>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</si>
  <si>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</si>
  <si>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</si>
  <si>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</si>
  <si>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</si>
  <si>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</si>
  <si>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</si>
  <si>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</si>
  <si>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</si>
  <si>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</si>
  <si>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</si>
  <si>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</si>
  <si>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</si>
  <si>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</si>
  <si>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</si>
  <si>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</si>
  <si>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</si>
  <si>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</si>
  <si>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</si>
  <si>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</si>
  <si>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</si>
  <si>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</si>
  <si>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</si>
  <si>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</si>
  <si>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</si>
  <si>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</si>
  <si>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</si>
  <si>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</si>
  <si>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</si>
  <si>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</si>
  <si>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</si>
  <si>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</si>
  <si>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</si>
  <si>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</si>
  <si>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</si>
  <si>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</si>
  <si>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</si>
  <si>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</si>
  <si>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</si>
  <si>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</si>
  <si>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</si>
  <si>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</si>
  <si>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</si>
  <si>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</si>
  <si>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</si>
  <si>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</si>
  <si>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</si>
  <si>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</si>
  <si>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</si>
  <si>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</si>
  <si>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</si>
  <si>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</si>
  <si>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</si>
  <si>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</si>
  <si>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</si>
  <si>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</si>
  <si>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</si>
  <si>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</si>
  <si>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</si>
  <si>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</si>
  <si>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</si>
  <si>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</si>
  <si>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</si>
  <si>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</si>
  <si>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</si>
  <si>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</si>
  <si>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</si>
  <si>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</si>
  <si>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</si>
  <si>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</si>
  <si>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</si>
  <si>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</si>
  <si>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</si>
  <si>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</si>
  <si>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</si>
  <si>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</si>
  <si>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</si>
  <si>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</si>
  <si>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</si>
  <si>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</si>
  <si>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</si>
  <si>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</si>
  <si>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</si>
  <si>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</si>
  <si>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</si>
  <si>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</si>
  <si>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</si>
  <si>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</si>
  <si>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</si>
  <si>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</si>
  <si>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</si>
  <si>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</si>
  <si>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</si>
  <si>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</si>
  <si>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</si>
  <si>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</si>
  <si>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</si>
  <si>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</si>
  <si>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</si>
  <si>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</si>
  <si>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</si>
  <si>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</si>
  <si>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</si>
  <si>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</si>
  <si>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</si>
  <si>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</si>
  <si>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</si>
  <si>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</si>
  <si>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</si>
  <si>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</si>
  <si>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</si>
  <si>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</si>
  <si>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</si>
  <si>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</si>
  <si>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</si>
  <si>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</si>
  <si>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</si>
  <si>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</si>
  <si>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</si>
  <si>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</si>
  <si>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</si>
  <si>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</si>
  <si>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</si>
  <si>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</si>
  <si>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</si>
  <si>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</si>
  <si>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</si>
  <si>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</si>
  <si>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</si>
  <si>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</si>
  <si>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</si>
  <si>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</si>
  <si>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</si>
  <si>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</si>
  <si>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</si>
  <si>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</si>
  <si>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</si>
  <si>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</si>
  <si>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</si>
  <si>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</si>
  <si>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</si>
  <si>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</si>
  <si>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</si>
  <si>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</si>
  <si>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</si>
  <si>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</si>
  <si>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</si>
  <si>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</si>
  <si>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</si>
  <si>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</si>
  <si>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</si>
  <si>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</si>
  <si>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</si>
  <si>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</si>
  <si>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</si>
  <si>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</si>
  <si>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</si>
  <si>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</si>
  <si>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</si>
  <si>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</si>
  <si>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</si>
  <si>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</si>
  <si>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</si>
  <si>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</si>
  <si>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</si>
  <si>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</si>
  <si>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</si>
  <si>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</si>
  <si>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</si>
  <si>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</si>
  <si>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</si>
  <si>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</si>
  <si>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</si>
  <si>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</si>
  <si>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</si>
  <si>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</si>
  <si>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</si>
  <si>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</si>
  <si>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</si>
  <si>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</si>
  <si>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</si>
  <si>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</si>
  <si>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</si>
  <si>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</si>
  <si>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</si>
  <si>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</si>
  <si>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</si>
  <si>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</si>
  <si>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</si>
  <si>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</si>
  <si>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</si>
  <si>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</si>
  <si>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</si>
  <si>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</si>
  <si>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</si>
  <si>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</si>
  <si>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</si>
  <si>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</si>
  <si>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</si>
  <si>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</si>
  <si>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</si>
  <si>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</si>
  <si>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</si>
  <si>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</si>
  <si>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</si>
  <si>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</si>
  <si>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</si>
  <si>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</si>
  <si>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</si>
  <si>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</si>
  <si>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</si>
  <si>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</si>
  <si>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</si>
  <si>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</si>
  <si>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</si>
  <si>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</si>
  <si>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</si>
  <si>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</si>
  <si>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</si>
  <si>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</si>
  <si>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</si>
  <si>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</si>
  <si>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</si>
  <si>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</si>
  <si>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</si>
  <si>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</si>
  <si>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</si>
  <si>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</si>
  <si>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</si>
  <si>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</si>
  <si>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</si>
  <si>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</si>
  <si>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</si>
  <si>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</si>
  <si>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</si>
  <si>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</si>
  <si>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</si>
  <si>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</si>
  <si>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</si>
  <si>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</si>
  <si>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</si>
  <si>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</si>
  <si>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</si>
  <si>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</si>
  <si>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</si>
  <si>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</si>
  <si>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</si>
  <si>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</si>
  <si>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</si>
  <si>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</si>
  <si>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</si>
  <si>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</si>
  <si>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</si>
  <si>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</si>
  <si>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</si>
  <si>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</si>
  <si>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</si>
  <si>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</si>
  <si>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</si>
  <si>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</si>
  <si>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</si>
  <si>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</si>
  <si>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</si>
  <si>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</si>
  <si>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</si>
  <si>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</si>
  <si>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</si>
  <si>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</si>
  <si>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</si>
  <si>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</si>
  <si>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</si>
  <si>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</si>
  <si>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</si>
  <si>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</si>
  <si>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</si>
  <si>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</si>
  <si>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</si>
  <si>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</si>
  <si>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</si>
  <si>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</si>
  <si>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</si>
  <si>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</si>
  <si>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</si>
  <si>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</si>
  <si>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</si>
  <si>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</si>
  <si>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</si>
  <si>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</si>
  <si>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</si>
  <si>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</si>
  <si>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</si>
  <si>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</si>
  <si>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</si>
  <si>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</si>
  <si>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</si>
  <si>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</si>
  <si>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</si>
  <si>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</si>
  <si>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</si>
  <si>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</si>
  <si>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</si>
  <si>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</si>
  <si>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</si>
  <si>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</si>
  <si>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</si>
  <si>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</si>
  <si>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</si>
  <si>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</si>
  <si>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</si>
  <si>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</si>
  <si>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</si>
  <si>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</si>
  <si>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</si>
  <si>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</si>
  <si>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</si>
  <si>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</si>
  <si>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</si>
  <si>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</si>
  <si>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</si>
  <si>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</si>
  <si>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</si>
  <si>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</si>
  <si>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</si>
  <si>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</si>
  <si>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</si>
  <si>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</si>
  <si>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</si>
  <si>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</si>
  <si>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</si>
  <si>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</si>
  <si>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</si>
  <si>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</si>
  <si>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</si>
  <si>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</si>
  <si>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</si>
  <si>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</si>
  <si>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</si>
  <si>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</si>
  <si>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</si>
  <si>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</si>
  <si>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</si>
  <si>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</si>
  <si>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</si>
  <si>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</si>
  <si>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</si>
  <si>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</si>
  <si>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</si>
  <si>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</si>
  <si>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</si>
  <si>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</si>
  <si>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</si>
  <si>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</si>
  <si>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</si>
  <si>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</si>
  <si>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</si>
  <si>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</si>
  <si>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</si>
  <si>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</si>
  <si>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</si>
  <si>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</si>
  <si>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</si>
  <si>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</si>
  <si>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</si>
  <si>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</si>
  <si>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</si>
  <si>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</si>
  <si>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</si>
  <si>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</si>
  <si>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</si>
  <si>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</si>
  <si>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</si>
  <si>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</si>
  <si>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</si>
  <si>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</si>
  <si>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</si>
  <si>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</si>
  <si>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</si>
  <si>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</si>
  <si>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</si>
  <si>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</si>
  <si>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</si>
  <si>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</si>
  <si>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</si>
  <si>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</si>
  <si>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</si>
  <si>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</si>
  <si>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</si>
  <si>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</si>
  <si>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</si>
  <si>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</si>
  <si>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</si>
  <si>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</si>
  <si>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</si>
  <si>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</si>
  <si>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</si>
  <si>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</si>
  <si>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</si>
  <si>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</si>
  <si>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</si>
  <si>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</si>
  <si>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</si>
  <si>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</si>
  <si>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</si>
  <si>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</si>
  <si>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</si>
  <si>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</si>
  <si>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</si>
  <si>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</si>
  <si>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</si>
  <si>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</si>
  <si>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</si>
  <si>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</si>
  <si>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</si>
  <si>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</si>
  <si>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</si>
  <si>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</si>
  <si>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</si>
  <si>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</si>
  <si>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</si>
  <si>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</si>
  <si>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</si>
  <si>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</si>
  <si>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</si>
  <si>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</si>
  <si>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</si>
  <si>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</si>
  <si>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</si>
  <si>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</si>
  <si>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</si>
  <si>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</si>
  <si>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</si>
  <si>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</si>
  <si>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</si>
  <si>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</si>
  <si>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</si>
  <si>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</si>
  <si>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</si>
  <si>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</si>
  <si>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</si>
  <si>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</si>
  <si>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</si>
  <si>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</si>
  <si>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</si>
  <si>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</si>
  <si>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</si>
  <si>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</si>
  <si>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</si>
  <si>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</si>
  <si>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</si>
  <si>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</si>
  <si>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</si>
  <si>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</si>
  <si>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</si>
  <si>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</si>
  <si>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</si>
  <si>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</si>
  <si>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</si>
  <si>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</si>
  <si>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</si>
  <si>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</si>
  <si>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</si>
  <si>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</si>
  <si>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</si>
  <si>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</si>
  <si>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</si>
  <si>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</si>
  <si>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</si>
  <si>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</si>
  <si>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</si>
  <si>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</si>
  <si>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</si>
  <si>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</si>
  <si>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</si>
  <si>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</si>
  <si>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</si>
  <si>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</si>
  <si>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</si>
  <si>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</si>
  <si>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</si>
  <si>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</si>
  <si>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</si>
  <si>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</si>
  <si>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</si>
  <si>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</si>
  <si>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</si>
  <si>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</si>
  <si>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</si>
  <si>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</si>
  <si>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</si>
  <si>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</si>
  <si>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</si>
  <si>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</si>
  <si>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</si>
  <si>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</si>
  <si>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</si>
  <si>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</si>
  <si>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</si>
  <si>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</si>
  <si>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</si>
  <si>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</si>
  <si>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</si>
  <si>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</si>
  <si>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</si>
  <si>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</si>
  <si>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</si>
  <si>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</si>
  <si>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</si>
  <si>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</si>
  <si>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</si>
  <si>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</si>
  <si>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</si>
  <si>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</si>
  <si>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</si>
  <si>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</si>
  <si>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</si>
  <si>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</si>
  <si>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</si>
  <si>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</si>
  <si>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</si>
  <si>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</si>
  <si>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</si>
  <si>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</si>
  <si>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</si>
  <si>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</si>
  <si>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</si>
  <si>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</si>
  <si>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</si>
  <si>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</si>
  <si>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</si>
  <si>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</si>
  <si>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</si>
  <si>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</si>
  <si>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</si>
  <si>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</si>
  <si>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</si>
  <si>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</si>
  <si>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</si>
  <si>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</si>
  <si>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</si>
  <si>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</si>
  <si>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</si>
  <si>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</si>
  <si>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</si>
  <si>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</si>
  <si>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</si>
  <si>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</si>
  <si>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</si>
  <si>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</si>
  <si>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</si>
  <si>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</si>
  <si>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</si>
  <si>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</si>
  <si>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</si>
  <si>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</si>
  <si>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</si>
  <si>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</si>
  <si>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</si>
  <si>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</si>
  <si>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</si>
  <si>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</si>
  <si>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</si>
  <si>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</si>
  <si>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</si>
  <si>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</si>
  <si>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</si>
  <si>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</si>
  <si>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</si>
  <si>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</si>
  <si>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</si>
  <si>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</si>
  <si>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</si>
  <si>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</si>
  <si>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</si>
  <si>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</si>
  <si>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</si>
  <si>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</si>
  <si>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</si>
  <si>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</si>
  <si>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</si>
  <si>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</si>
  <si>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</si>
  <si>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</si>
  <si>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</si>
  <si>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</si>
  <si>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</si>
  <si>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</si>
  <si>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</si>
  <si>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</si>
  <si>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</si>
  <si>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</si>
  <si>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</si>
  <si>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</si>
  <si>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</si>
  <si>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</si>
  <si>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</si>
  <si>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</si>
  <si>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</si>
  <si>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</si>
  <si>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</si>
  <si>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</si>
  <si>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</si>
  <si>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</si>
  <si>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</si>
  <si>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</si>
  <si>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</si>
  <si>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</si>
  <si>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</si>
  <si>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</si>
  <si>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</si>
  <si>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</si>
  <si>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</si>
  <si>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</si>
  <si>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</si>
  <si>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</si>
  <si>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</si>
  <si>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</si>
  <si>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</si>
  <si>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</si>
  <si>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</si>
  <si>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</si>
  <si>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</si>
  <si>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</si>
  <si>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</si>
  <si>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</si>
  <si>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</si>
  <si>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</si>
  <si>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</si>
  <si>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</si>
  <si>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</si>
  <si>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</si>
  <si>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</si>
  <si>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</si>
  <si>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</si>
  <si>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</si>
  <si>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</si>
  <si>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</si>
  <si>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</si>
  <si>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</si>
  <si>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</si>
  <si>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</si>
  <si>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</si>
  <si>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</si>
  <si>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</si>
  <si>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</si>
  <si>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</si>
  <si>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</si>
  <si>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</si>
  <si>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</si>
  <si>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</si>
  <si>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</si>
  <si>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</si>
  <si>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</si>
  <si>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</si>
  <si>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</si>
  <si>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</si>
  <si>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</si>
  <si>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</si>
  <si>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</si>
  <si>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</si>
  <si>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</si>
  <si>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</si>
  <si>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</si>
  <si>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</si>
  <si>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</si>
  <si>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</si>
  <si>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</si>
  <si>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</si>
  <si>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</si>
  <si>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</si>
  <si>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</si>
  <si>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</si>
  <si>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</si>
  <si>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</si>
  <si>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</si>
  <si>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</si>
  <si>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</si>
  <si>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</si>
  <si>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</si>
  <si>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</si>
  <si>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</si>
  <si>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</si>
  <si>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</si>
  <si>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</si>
  <si>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</si>
  <si>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</si>
  <si>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</si>
  <si>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</si>
  <si>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</si>
  <si>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</si>
  <si>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</si>
  <si>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</si>
  <si>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</si>
  <si>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</si>
  <si>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</si>
  <si>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</si>
  <si>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</si>
  <si>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</si>
  <si>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</si>
  <si>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</si>
  <si>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</si>
  <si>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</si>
  <si>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</si>
  <si>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</si>
  <si>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</si>
  <si>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</si>
  <si>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</si>
  <si>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</si>
  <si>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</si>
  <si>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</si>
  <si>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</si>
  <si>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</si>
  <si>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</si>
  <si>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</si>
  <si>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</si>
  <si>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</si>
  <si>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</si>
  <si>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</si>
  <si>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</si>
  <si>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</si>
  <si>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</si>
  <si>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</si>
  <si>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</si>
  <si>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</si>
  <si>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</si>
  <si>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</si>
  <si>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</si>
  <si>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</si>
  <si>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</si>
  <si>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</si>
  <si>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</si>
  <si>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</si>
  <si>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</si>
  <si>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</si>
  <si>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</si>
  <si>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</si>
  <si>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</si>
  <si>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</si>
  <si>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</si>
  <si>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</si>
  <si>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</si>
  <si>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</si>
  <si>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</si>
  <si>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</si>
  <si>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</si>
  <si>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</si>
  <si>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</si>
  <si>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</si>
  <si>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</si>
  <si>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</si>
  <si>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</si>
  <si>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</si>
  <si>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</si>
  <si>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</si>
  <si>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</si>
  <si>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</si>
  <si>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</si>
  <si>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</si>
  <si>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</si>
  <si>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</si>
  <si>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</si>
  <si>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</si>
  <si>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</si>
  <si>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</si>
  <si>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</si>
  <si>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</si>
  <si>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</si>
  <si>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</si>
  <si>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</si>
  <si>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</si>
  <si>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</si>
  <si>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</si>
  <si>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</si>
  <si>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</si>
  <si>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</si>
  <si>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</si>
  <si>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</si>
  <si>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</si>
  <si>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</si>
  <si>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</si>
  <si>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</si>
  <si>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</si>
  <si>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</si>
  <si>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</si>
  <si>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</si>
  <si>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</si>
  <si>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</si>
  <si>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</si>
  <si>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</si>
  <si>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</si>
  <si>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</si>
  <si>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</si>
  <si>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</si>
  <si>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</si>
  <si>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</si>
  <si>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</si>
  <si>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</si>
  <si>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</si>
  <si>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</si>
  <si>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</si>
  <si>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</si>
  <si>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</si>
  <si>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</si>
  <si>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</si>
  <si>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</si>
  <si>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</si>
  <si>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</si>
  <si>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</si>
  <si>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</si>
  <si>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</si>
  <si>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</si>
  <si>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</si>
  <si>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</si>
  <si>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</si>
  <si>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</si>
  <si>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</si>
  <si>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</si>
  <si>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</si>
  <si>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</si>
  <si>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</si>
  <si>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</si>
  <si>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</si>
  <si>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</si>
  <si>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</si>
  <si>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</si>
  <si>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</si>
  <si>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</si>
  <si>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</si>
  <si>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</si>
  <si>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</si>
  <si>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</si>
  <si>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</si>
  <si>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</si>
  <si>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</si>
  <si>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</si>
  <si>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</si>
  <si>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</si>
  <si>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</si>
  <si>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</si>
  <si>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</si>
  <si>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</si>
  <si>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</si>
  <si>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</si>
  <si>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</si>
  <si>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</si>
  <si>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</si>
  <si>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</si>
  <si>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</si>
  <si>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</si>
  <si>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</si>
  <si>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</si>
  <si>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</si>
  <si>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</si>
  <si>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</si>
  <si>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</si>
  <si>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</si>
  <si>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</si>
  <si>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</si>
  <si>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</si>
  <si>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</si>
  <si>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</si>
  <si>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</si>
  <si>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</si>
  <si>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</si>
  <si>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</si>
  <si>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</si>
  <si>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</si>
  <si>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</si>
  <si>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</si>
  <si>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</si>
  <si>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</si>
  <si>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</si>
  <si>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</si>
  <si>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</si>
  <si>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</si>
  <si>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</si>
  <si>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</si>
  <si>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</si>
  <si>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</si>
  <si>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</si>
  <si>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</si>
  <si>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</si>
  <si>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</si>
  <si>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</si>
  <si>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</si>
  <si>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</si>
  <si>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</si>
  <si>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</si>
  <si>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</si>
  <si>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</si>
  <si>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</si>
  <si>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</si>
  <si>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</si>
  <si>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</si>
  <si>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</si>
  <si>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</si>
  <si>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</si>
  <si>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</si>
  <si>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</si>
  <si>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</si>
  <si>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</si>
  <si>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</si>
  <si>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</si>
  <si>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</si>
  <si>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</si>
  <si>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</si>
  <si>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</si>
  <si>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</si>
  <si>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</si>
  <si>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</si>
  <si>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</si>
  <si>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</si>
  <si>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</si>
  <si>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</si>
  <si>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</si>
  <si>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</si>
  <si>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</si>
  <si>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</si>
  <si>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</si>
  <si>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</si>
  <si>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</si>
  <si>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</si>
  <si>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</si>
  <si>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</si>
  <si>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</si>
  <si>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</si>
  <si>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</si>
  <si>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</si>
  <si>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</si>
  <si>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</si>
  <si>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</si>
  <si>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</si>
  <si>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</si>
  <si>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</si>
  <si>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</si>
  <si>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</si>
  <si>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</si>
  <si>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</si>
  <si>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</si>
  <si>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</si>
  <si>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</si>
  <si>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</si>
  <si>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</si>
  <si>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</si>
  <si>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</si>
  <si>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</si>
  <si>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</si>
  <si>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</si>
  <si>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</si>
  <si>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</si>
  <si>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</si>
  <si>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</si>
  <si>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</si>
  <si>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</si>
  <si>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</si>
  <si>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</si>
  <si>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</si>
  <si>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</si>
  <si>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</si>
  <si>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</si>
  <si>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</si>
  <si>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</si>
  <si>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</si>
  <si>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</si>
  <si>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</si>
  <si>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</si>
  <si>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</si>
  <si>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</si>
  <si>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</si>
  <si>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</si>
  <si>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</si>
  <si>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</si>
  <si>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</si>
  <si>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</si>
  <si>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</si>
  <si>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</si>
  <si>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</si>
  <si>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</si>
  <si>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</si>
  <si>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</si>
  <si>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</si>
  <si>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</si>
  <si>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</si>
  <si>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</si>
  <si>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</si>
  <si>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</si>
  <si>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</si>
  <si>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</si>
  <si>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</si>
  <si>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</si>
  <si>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</si>
  <si>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</si>
  <si>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</si>
  <si>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</si>
  <si>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</si>
  <si>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</si>
  <si>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</si>
  <si>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</si>
  <si>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</si>
  <si>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</si>
  <si>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</si>
  <si>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</si>
  <si>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</si>
  <si>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</si>
  <si>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</si>
  <si>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</si>
  <si>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</si>
  <si>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</si>
  <si>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</si>
  <si>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</si>
  <si>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</si>
  <si>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</si>
  <si>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</si>
  <si>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</si>
  <si>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</si>
  <si>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</si>
  <si>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</si>
  <si>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</si>
  <si>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</si>
  <si>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</si>
  <si>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</si>
  <si>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</si>
  <si>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</si>
  <si>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</si>
  <si>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</si>
  <si>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</si>
  <si>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</si>
  <si>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</si>
  <si>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</si>
  <si>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</si>
  <si>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</si>
  <si>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</si>
  <si>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</si>
  <si>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</si>
  <si>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</si>
  <si>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</si>
  <si>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</si>
  <si>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</si>
  <si>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</si>
  <si>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</si>
  <si>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</si>
  <si>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</si>
  <si>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</si>
  <si>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</si>
  <si>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</si>
  <si>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</si>
  <si>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</si>
  <si>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</si>
  <si>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</si>
  <si>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</si>
  <si>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</si>
  <si>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</si>
  <si>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</si>
  <si>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</si>
  <si>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</si>
  <si>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</si>
  <si>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</si>
  <si>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</si>
  <si>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</si>
  <si>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</si>
  <si>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</si>
  <si>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</si>
  <si>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</si>
  <si>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</si>
  <si>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</si>
  <si>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</si>
  <si>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</si>
  <si>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</si>
  <si>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</si>
  <si>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</si>
  <si>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</si>
  <si>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</si>
  <si>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</si>
  <si>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</si>
  <si>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</si>
  <si>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</si>
  <si>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</si>
  <si>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</si>
  <si>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</si>
  <si>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</si>
  <si>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</si>
  <si>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</si>
  <si>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</si>
  <si>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</si>
  <si>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</si>
  <si>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</si>
  <si>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</si>
  <si>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</si>
  <si>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</si>
  <si>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</si>
  <si>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</si>
  <si>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</si>
  <si>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</si>
  <si>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</si>
  <si>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</si>
  <si>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</si>
  <si>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</si>
  <si>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</si>
  <si>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</si>
  <si>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</si>
  <si>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</si>
  <si>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</si>
  <si>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</si>
  <si>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</si>
  <si>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</si>
  <si>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</si>
  <si>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</si>
  <si>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</si>
  <si>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</si>
  <si>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</si>
  <si>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</si>
  <si>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</si>
  <si>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</si>
  <si>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</si>
  <si>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</si>
  <si>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</si>
  <si>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</si>
  <si>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</si>
  <si>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</si>
  <si>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</si>
  <si>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</si>
  <si>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</si>
  <si>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</si>
  <si>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</si>
  <si>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</si>
  <si>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</si>
  <si>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</si>
  <si>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</si>
  <si>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</si>
  <si>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</si>
  <si>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</si>
  <si>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</si>
  <si>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</si>
  <si>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</si>
  <si>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</si>
  <si>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</si>
  <si>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</si>
  <si>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</si>
  <si>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</si>
  <si>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</si>
  <si>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</si>
  <si>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</si>
  <si>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</si>
  <si>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</si>
  <si>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</si>
  <si>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</si>
  <si>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</si>
  <si>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</si>
  <si>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</si>
  <si>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</si>
  <si>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</si>
  <si>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</si>
  <si>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</si>
  <si>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</si>
  <si>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</si>
  <si>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</si>
  <si>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</si>
  <si>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</si>
  <si>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</si>
  <si>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</si>
  <si>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</si>
  <si>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</si>
  <si>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</si>
  <si>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</si>
  <si>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</si>
  <si>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</si>
  <si>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</si>
  <si>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</si>
  <si>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</si>
  <si>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</si>
  <si>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</si>
  <si>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</si>
  <si>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</si>
  <si>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</si>
  <si>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</si>
  <si>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</si>
  <si>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</si>
  <si>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</si>
  <si>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</si>
  <si>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</si>
  <si>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</si>
  <si>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</si>
  <si>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</si>
  <si>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</si>
  <si>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</si>
  <si>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</si>
  <si>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</si>
  <si>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</si>
  <si>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</si>
  <si>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</si>
  <si>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</si>
  <si>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</si>
  <si>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</si>
  <si>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</si>
  <si>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</si>
  <si>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</si>
  <si>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</si>
  <si>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</si>
  <si>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</si>
  <si>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</si>
  <si>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</si>
  <si>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</si>
  <si>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</si>
  <si>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</si>
  <si>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</si>
  <si>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</si>
  <si>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</si>
  <si>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</si>
  <si>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</si>
  <si>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</si>
  <si>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</si>
  <si>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</si>
  <si>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</si>
  <si>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</si>
  <si>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</si>
  <si>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</si>
  <si>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</si>
  <si>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</si>
  <si>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</si>
  <si>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</si>
  <si>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</si>
  <si>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</si>
  <si>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</si>
  <si>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</si>
  <si>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</si>
  <si>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</si>
  <si>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</si>
  <si>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</si>
  <si>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</si>
  <si>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</si>
  <si>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</si>
  <si>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</si>
  <si>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</si>
  <si>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</si>
  <si>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</si>
  <si>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</si>
  <si>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</si>
  <si>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</si>
  <si>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</si>
  <si>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</si>
  <si>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</si>
  <si>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</si>
  <si>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</si>
  <si>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</si>
  <si>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</si>
  <si>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</si>
  <si>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</si>
  <si>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</si>
  <si>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</si>
  <si>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</si>
  <si>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</si>
  <si>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</si>
  <si>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</si>
  <si>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</si>
  <si>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</si>
  <si>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</si>
  <si>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</si>
  <si>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</si>
  <si>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</si>
  <si>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</si>
  <si>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</si>
  <si>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</si>
  <si>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</si>
  <si>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</si>
  <si>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</si>
  <si>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</si>
  <si>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</si>
  <si>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</si>
  <si>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</si>
  <si>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</si>
  <si>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</si>
  <si>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</si>
  <si>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</si>
  <si>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</si>
  <si>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</si>
  <si>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</si>
  <si>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</si>
  <si>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</si>
  <si>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</si>
  <si>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</si>
  <si>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</si>
  <si>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</si>
  <si>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</si>
  <si>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</si>
  <si>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</si>
  <si>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</si>
  <si>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</si>
  <si>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</si>
  <si>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</si>
  <si>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</si>
  <si>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</si>
  <si>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</si>
  <si>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</si>
  <si>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</si>
  <si>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</si>
  <si>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</si>
  <si>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</si>
  <si>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</si>
  <si>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</si>
  <si>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</si>
  <si>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</si>
  <si>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</si>
  <si>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</si>
  <si>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</si>
  <si>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</si>
  <si>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</si>
  <si>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</si>
  <si>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</si>
  <si>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</si>
  <si>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</si>
  <si>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</si>
  <si>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</si>
  <si>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</si>
  <si>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</si>
  <si>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</si>
  <si>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</si>
  <si>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</si>
  <si>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</si>
  <si>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</si>
  <si>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</si>
  <si>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</si>
  <si>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</si>
  <si>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</si>
  <si>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</si>
  <si>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</si>
  <si>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</si>
  <si>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</si>
  <si>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</si>
  <si>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</si>
  <si>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</si>
  <si>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</si>
  <si>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</si>
  <si>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</si>
  <si>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</si>
  <si>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</si>
  <si>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</si>
  <si>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</si>
  <si>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</si>
  <si>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</si>
  <si>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</si>
  <si>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</si>
  <si>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</si>
  <si>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</si>
  <si>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</si>
  <si>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</si>
  <si>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</si>
  <si>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</si>
  <si>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</si>
  <si>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</si>
  <si>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</si>
  <si>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</si>
  <si>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</si>
  <si>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</si>
  <si>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</si>
  <si>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</si>
  <si>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</si>
  <si>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</si>
  <si>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</si>
  <si>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</si>
  <si>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</si>
  <si>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</si>
  <si>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</si>
  <si>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</si>
  <si>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</si>
  <si>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</si>
  <si>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</si>
  <si>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</si>
  <si>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</si>
  <si>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</si>
  <si>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</si>
  <si>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</si>
  <si>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</si>
  <si>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</si>
  <si>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</si>
  <si>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</si>
  <si>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</si>
  <si>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</si>
  <si>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</si>
  <si>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</si>
  <si>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</si>
  <si>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</si>
  <si>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</si>
  <si>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</si>
  <si>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</si>
  <si>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</si>
  <si>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</si>
  <si>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</si>
  <si>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</si>
  <si>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</si>
  <si>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</si>
  <si>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</si>
  <si>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</si>
  <si>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</si>
  <si>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</si>
  <si>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</si>
  <si>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</si>
  <si>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</si>
  <si>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</si>
  <si>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</si>
  <si>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</si>
  <si>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</si>
  <si>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</si>
  <si>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</si>
  <si>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</si>
  <si>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</si>
  <si>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</si>
  <si>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</si>
  <si>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</si>
  <si>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</si>
  <si>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</si>
  <si>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</si>
  <si>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</si>
  <si>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</si>
  <si>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</si>
  <si>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</si>
  <si>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</si>
  <si>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</si>
  <si>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</si>
  <si>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</si>
  <si>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</si>
  <si>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</si>
  <si>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</si>
  <si>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</si>
  <si>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</si>
  <si>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</si>
  <si>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</si>
  <si>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</si>
  <si>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</si>
  <si>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</si>
  <si>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</si>
  <si>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</si>
  <si>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</si>
  <si>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</si>
  <si>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</si>
  <si>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</si>
  <si>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</si>
  <si>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</si>
  <si>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</si>
  <si>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</si>
  <si>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</si>
  <si>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</si>
  <si>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</si>
  <si>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</si>
  <si>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</si>
  <si>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</si>
  <si>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</si>
  <si>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</si>
  <si>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</si>
  <si>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</si>
  <si>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</si>
  <si>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</si>
  <si>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</si>
  <si>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</si>
  <si>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</si>
  <si>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</si>
  <si>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</si>
  <si>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</si>
  <si>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</si>
  <si>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</si>
  <si>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</si>
  <si>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</si>
  <si>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</si>
  <si>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</si>
  <si>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</si>
  <si>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</si>
  <si>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</si>
  <si>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</si>
  <si>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</si>
  <si>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</si>
  <si>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</si>
  <si>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</si>
  <si>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</si>
  <si>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</si>
  <si>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</si>
  <si>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</si>
  <si>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</si>
  <si>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</si>
  <si>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</si>
  <si>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</si>
  <si>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</si>
  <si>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</si>
  <si>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</si>
  <si>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</si>
  <si>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</si>
  <si>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</si>
  <si>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</si>
  <si>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</si>
  <si>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</si>
  <si>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</si>
  <si>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</si>
  <si>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</si>
  <si>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</si>
  <si>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</si>
  <si>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</si>
  <si>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</si>
  <si>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</si>
  <si>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</si>
  <si>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</si>
  <si>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</si>
  <si>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</si>
  <si>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</si>
  <si>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</si>
  <si>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</si>
  <si>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</si>
  <si>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</si>
  <si>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</si>
  <si>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</si>
  <si>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</si>
  <si>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</si>
  <si>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</si>
  <si>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</si>
  <si>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</si>
  <si>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</si>
  <si>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</si>
  <si>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</si>
  <si>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</si>
  <si>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</si>
  <si>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</si>
  <si>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</si>
  <si>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</si>
  <si>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</si>
  <si>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</si>
  <si>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</si>
  <si>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</si>
  <si>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</si>
  <si>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</si>
  <si>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</si>
  <si>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</si>
  <si>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</si>
  <si>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</si>
  <si>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</si>
  <si>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</si>
  <si>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</si>
  <si>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</si>
  <si>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</si>
  <si>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</si>
  <si>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</si>
  <si>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</si>
  <si>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</si>
  <si>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</si>
  <si>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</si>
  <si>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</si>
  <si>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</si>
  <si>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</si>
  <si>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</si>
  <si>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</si>
  <si>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</si>
  <si>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</si>
  <si>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</si>
  <si>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</si>
  <si>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</si>
  <si>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</si>
  <si>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</si>
  <si>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</si>
  <si>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</si>
  <si>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</si>
  <si>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</si>
  <si>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</si>
  <si>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</si>
  <si>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</si>
  <si>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</si>
  <si>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</si>
  <si>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</si>
  <si>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</si>
  <si>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</si>
  <si>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</si>
  <si>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</si>
  <si>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</si>
  <si>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</si>
  <si>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</si>
  <si>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</si>
  <si>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</si>
  <si>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</si>
  <si>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</si>
  <si>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</si>
  <si>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</si>
  <si>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</si>
  <si>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</si>
  <si>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</si>
  <si>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</si>
  <si>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</si>
  <si>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</si>
  <si>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</si>
  <si>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</si>
  <si>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</si>
  <si>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</si>
  <si>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</si>
  <si>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</si>
  <si>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</si>
  <si>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</si>
  <si>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</si>
  <si>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</si>
  <si>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</si>
  <si>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</si>
  <si>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</si>
  <si>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</si>
  <si>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</si>
  <si>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</si>
  <si>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</si>
  <si>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</si>
  <si>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</si>
  <si>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</si>
  <si>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</si>
  <si>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</si>
  <si>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</si>
  <si>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</si>
  <si>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</si>
  <si>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</si>
  <si>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</si>
  <si>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</si>
  <si>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</si>
  <si>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</si>
  <si>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</si>
  <si>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</si>
  <si>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</si>
  <si>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</si>
  <si>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</si>
  <si>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</si>
  <si>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</si>
  <si>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</si>
  <si>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</si>
  <si>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</si>
  <si>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</si>
  <si>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</si>
  <si>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</si>
  <si>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</si>
  <si>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</si>
  <si>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</si>
  <si>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</si>
  <si>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</si>
  <si>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</si>
  <si>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</si>
  <si>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</si>
  <si>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</si>
  <si>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</si>
  <si>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</si>
  <si>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</si>
  <si>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</si>
  <si>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</si>
  <si>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</si>
  <si>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</si>
  <si>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</si>
  <si>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</si>
  <si>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</si>
  <si>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</si>
  <si>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</si>
  <si>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</si>
  <si>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</si>
  <si>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</si>
  <si>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</si>
  <si>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</si>
  <si>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</si>
  <si>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</si>
  <si>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</si>
  <si>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</si>
  <si>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</si>
  <si>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</si>
  <si>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</si>
  <si>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</si>
  <si>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</si>
  <si>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</si>
  <si>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</si>
  <si>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</si>
  <si>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</si>
  <si>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</si>
  <si>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</si>
  <si>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</si>
  <si>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</si>
  <si>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</si>
  <si>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</si>
  <si>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</si>
  <si>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</si>
  <si>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</si>
  <si>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</si>
  <si>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</si>
  <si>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</si>
  <si>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</si>
  <si>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</si>
  <si>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</si>
  <si>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</si>
  <si>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</si>
  <si>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</si>
  <si>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</si>
  <si>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</si>
  <si>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</si>
  <si>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</si>
  <si>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</si>
  <si>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</si>
  <si>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</si>
  <si>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</si>
  <si>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</si>
  <si>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</si>
  <si>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</si>
  <si>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</si>
  <si>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</si>
  <si>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</si>
  <si>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</si>
  <si>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</si>
  <si>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</si>
  <si>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</si>
  <si>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</si>
  <si>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</si>
  <si>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</si>
  <si>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</si>
  <si>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</si>
  <si>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</si>
  <si>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</si>
  <si>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</si>
  <si>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</si>
  <si>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</si>
  <si>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</si>
  <si>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</si>
  <si>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</si>
  <si>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</si>
  <si>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</si>
  <si>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</si>
  <si>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</si>
  <si>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</si>
  <si>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</si>
  <si>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</si>
  <si>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</si>
  <si>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</si>
  <si>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</si>
  <si>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</si>
  <si>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</si>
  <si>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</si>
  <si>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</si>
  <si>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</si>
  <si>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</si>
  <si>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</si>
  <si>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</si>
  <si>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</si>
  <si>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</si>
  <si>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</si>
  <si>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</si>
  <si>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</si>
  <si>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</si>
  <si>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</si>
  <si>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</si>
  <si>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</si>
  <si>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</si>
  <si>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</si>
  <si>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</si>
  <si>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</si>
  <si>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</si>
  <si>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</si>
  <si>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</si>
  <si>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</si>
  <si>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</si>
  <si>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</si>
  <si>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</si>
  <si>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</si>
  <si>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</si>
  <si>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</si>
  <si>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</si>
  <si>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</si>
  <si>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</si>
  <si>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</si>
  <si>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</si>
  <si>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</si>
  <si>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</si>
  <si>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</si>
  <si>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</si>
  <si>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</si>
  <si>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</si>
  <si>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</si>
  <si>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</si>
  <si>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</si>
  <si>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</si>
  <si>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</si>
  <si>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</si>
  <si>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</si>
  <si>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</si>
  <si>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</si>
  <si>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</si>
  <si>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</si>
  <si>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</si>
  <si>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</si>
  <si>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</si>
  <si>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</si>
  <si>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</si>
  <si>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</si>
  <si>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</si>
  <si>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</si>
  <si>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</si>
  <si>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</si>
  <si>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</si>
  <si>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</si>
  <si>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</si>
  <si>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</si>
  <si>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</si>
  <si>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</si>
  <si>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</si>
  <si>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</si>
  <si>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</si>
  <si>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</si>
  <si>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</si>
  <si>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</si>
  <si>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</si>
  <si>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</si>
  <si>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</si>
  <si>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</si>
  <si>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</si>
  <si>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</si>
  <si>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</si>
  <si>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</si>
  <si>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</si>
  <si>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</si>
  <si>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</si>
  <si>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</si>
  <si>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</si>
  <si>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</si>
  <si>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</si>
  <si>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</si>
  <si>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</si>
  <si>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</si>
  <si>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</si>
  <si>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</si>
  <si>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</si>
  <si>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</si>
  <si>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</si>
  <si>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</si>
  <si>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</si>
  <si>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</si>
  <si>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</si>
  <si>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</si>
  <si>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</si>
  <si>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</si>
  <si>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</si>
  <si>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</si>
  <si>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</si>
  <si>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</si>
  <si>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</si>
  <si>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</si>
  <si>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</si>
  <si>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</si>
  <si>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</si>
  <si>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</si>
  <si>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</si>
  <si>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</si>
  <si>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</si>
  <si>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</si>
  <si>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</si>
  <si>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</si>
  <si>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</si>
  <si>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</si>
  <si>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</si>
  <si>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</si>
  <si>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</si>
  <si>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</si>
  <si>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</si>
  <si>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</si>
  <si>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</si>
  <si>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</si>
  <si>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</si>
  <si>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</si>
  <si>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</si>
  <si>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</si>
  <si>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</si>
  <si>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</si>
  <si>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</si>
  <si>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</si>
  <si>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</si>
  <si>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</si>
  <si>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</si>
  <si>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</si>
  <si>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</si>
  <si>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</si>
  <si>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</si>
  <si>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</si>
  <si>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</si>
  <si>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</si>
  <si>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</si>
  <si>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</si>
  <si>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</si>
  <si>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</si>
  <si>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</si>
  <si>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</si>
  <si>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</si>
  <si>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</si>
  <si>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</si>
  <si>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</si>
  <si>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</si>
  <si>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</si>
  <si>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</si>
  <si>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</si>
  <si>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</si>
  <si>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</si>
  <si>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</si>
  <si>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</si>
  <si>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</si>
  <si>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</si>
  <si>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</si>
  <si>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</si>
  <si>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</si>
  <si>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</si>
  <si>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</si>
  <si>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</si>
  <si>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</si>
  <si>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</si>
  <si>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</si>
  <si>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</si>
  <si>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</si>
  <si>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</si>
  <si>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</si>
  <si>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</si>
  <si>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</si>
  <si>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</si>
  <si>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</si>
  <si>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</si>
  <si>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</si>
  <si>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</si>
  <si>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</si>
  <si>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</si>
  <si>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</si>
  <si>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</si>
  <si>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</si>
  <si>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</si>
  <si>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</si>
  <si>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</si>
  <si>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</si>
  <si>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</si>
  <si>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</si>
  <si>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</si>
  <si>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</si>
  <si>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</si>
  <si>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</si>
  <si>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</si>
  <si>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</si>
  <si>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</si>
  <si>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</si>
  <si>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</si>
  <si>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</si>
  <si>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</si>
  <si>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</si>
  <si>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</si>
  <si>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</si>
  <si>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</si>
  <si>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</si>
  <si>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</si>
  <si>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</si>
  <si>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</si>
  <si>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</si>
  <si>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</si>
  <si>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</si>
  <si>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</si>
  <si>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</si>
  <si>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</si>
  <si>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</si>
  <si>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</si>
  <si>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</si>
  <si>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</si>
  <si>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</si>
  <si>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</si>
  <si>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</si>
  <si>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</si>
  <si>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</si>
  <si>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</si>
  <si>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</si>
  <si>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</si>
  <si>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</si>
  <si>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</si>
  <si>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</si>
  <si>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</si>
  <si>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</si>
  <si>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</si>
  <si>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</si>
  <si>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</si>
  <si>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</si>
  <si>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</si>
  <si>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</si>
  <si>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</si>
  <si>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</si>
  <si>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</si>
  <si>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</si>
  <si>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</si>
  <si>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</si>
  <si>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</si>
  <si>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</si>
  <si>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</si>
  <si>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</si>
  <si>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</si>
  <si>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</si>
  <si>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</si>
  <si>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</si>
  <si>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</si>
  <si>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</si>
  <si>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</si>
  <si>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</si>
  <si>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</si>
  <si>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</si>
  <si>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</si>
  <si>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</si>
  <si>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</si>
  <si>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</si>
  <si>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</si>
  <si>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</si>
  <si>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</si>
  <si>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</si>
  <si>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</si>
  <si>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</si>
  <si>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</si>
  <si>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</si>
  <si>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</si>
  <si>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</si>
  <si>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</si>
  <si>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</si>
  <si>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</si>
  <si>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</si>
  <si>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</si>
  <si>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</si>
  <si>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</si>
  <si>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</si>
  <si>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</si>
  <si>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</si>
  <si>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</si>
  <si>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</si>
  <si>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</si>
  <si>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</si>
  <si>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</si>
  <si>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</si>
  <si>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</si>
  <si>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</si>
  <si>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</si>
  <si>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</si>
  <si>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</si>
  <si>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</si>
  <si>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</si>
  <si>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</si>
  <si>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</si>
  <si>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</si>
  <si>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</si>
  <si>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</si>
  <si>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</si>
  <si>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</si>
  <si>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</si>
  <si>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</si>
  <si>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</si>
  <si>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</si>
  <si>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</si>
  <si>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</si>
  <si>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</si>
  <si>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</si>
  <si>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</si>
  <si>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</si>
  <si>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</si>
  <si>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</si>
  <si>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</si>
  <si>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</si>
  <si>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</si>
  <si>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</si>
  <si>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</si>
  <si>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</si>
  <si>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</si>
  <si>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</si>
  <si>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</si>
  <si>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</si>
  <si>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</si>
  <si>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</si>
  <si>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</si>
  <si>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</si>
  <si>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</si>
  <si>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</si>
  <si>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</si>
  <si>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</si>
  <si>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</si>
  <si>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</si>
  <si>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</si>
  <si>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</si>
  <si>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</si>
  <si>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</si>
  <si>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</si>
  <si>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</si>
  <si>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</si>
  <si>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</si>
  <si>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</si>
  <si>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</si>
  <si>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</si>
  <si>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</si>
  <si>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</si>
  <si>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</si>
  <si>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</si>
  <si>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</si>
  <si>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</si>
  <si>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</si>
  <si>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</si>
  <si>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</si>
  <si>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</si>
  <si>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</si>
  <si>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</si>
  <si>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</si>
  <si>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</si>
  <si>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</si>
  <si>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</si>
  <si>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</si>
  <si>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</si>
  <si>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</si>
  <si>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</si>
  <si>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</si>
  <si>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</si>
  <si>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</si>
  <si>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</si>
  <si>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</si>
  <si>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</si>
  <si>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</si>
  <si>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</si>
  <si>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</si>
  <si>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</si>
  <si>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</si>
  <si>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</si>
  <si>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</si>
  <si>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</si>
  <si>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</si>
  <si>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</si>
  <si>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</si>
  <si>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</si>
  <si>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</si>
  <si>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</si>
  <si>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</si>
  <si>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</si>
  <si>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</si>
  <si>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</si>
  <si>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</si>
  <si>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</si>
  <si>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</si>
  <si>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</si>
  <si>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</si>
  <si>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</si>
  <si>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</si>
  <si>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</si>
  <si>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</si>
  <si>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</si>
  <si>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</si>
  <si>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</si>
  <si>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</si>
  <si>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</si>
  <si>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</si>
  <si>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</si>
  <si>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</si>
  <si>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</si>
  <si>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</si>
  <si>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</si>
  <si>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</si>
  <si>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</si>
  <si>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</si>
  <si>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</si>
  <si>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</si>
  <si>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</si>
  <si>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</si>
  <si>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</si>
  <si>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</si>
  <si>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</si>
  <si>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</si>
  <si>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</si>
  <si>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</si>
  <si>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</si>
  <si>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</si>
  <si>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</si>
  <si>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</si>
  <si>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</si>
  <si>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</si>
  <si>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</si>
  <si>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</si>
  <si>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</si>
  <si>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</si>
  <si>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</si>
  <si>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</si>
  <si>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</si>
  <si>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</si>
  <si>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</si>
  <si>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</si>
  <si>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</si>
  <si>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</si>
  <si>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</si>
  <si>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</si>
  <si>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</si>
  <si>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</si>
  <si>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</si>
  <si>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</si>
  <si>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</si>
  <si>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</si>
  <si>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</si>
  <si>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</si>
  <si>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</si>
  <si>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</si>
  <si>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</si>
  <si>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</si>
  <si>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</si>
  <si>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</si>
  <si>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</si>
  <si>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</si>
  <si>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</si>
  <si>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</si>
  <si>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</si>
  <si>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</si>
  <si>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</si>
  <si>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</si>
  <si>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</si>
  <si>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</si>
  <si>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</si>
  <si>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</si>
  <si>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</si>
  <si>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</si>
  <si>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</si>
  <si>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</si>
  <si>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</si>
  <si>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</si>
  <si>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</si>
  <si>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</si>
  <si>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</si>
  <si>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</si>
  <si>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</si>
  <si>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</si>
  <si>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</si>
  <si>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</si>
  <si>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</si>
  <si>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</si>
  <si>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</si>
  <si>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</si>
  <si>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</si>
  <si>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</si>
  <si>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</si>
  <si>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</si>
  <si>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</si>
  <si>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</si>
  <si>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</si>
  <si>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</si>
  <si>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</si>
  <si>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</si>
  <si>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</si>
  <si>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</si>
  <si>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</si>
  <si>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</si>
  <si>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</si>
  <si>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</si>
  <si>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</si>
  <si>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</si>
  <si>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</si>
  <si>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</si>
  <si>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</si>
  <si>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</si>
  <si>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</si>
  <si>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</si>
  <si>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</si>
  <si>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</si>
  <si>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</si>
  <si>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</si>
  <si>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</si>
  <si>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</si>
  <si>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</si>
  <si>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</si>
  <si>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</si>
  <si>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</si>
  <si>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</si>
  <si>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</si>
  <si>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</si>
  <si>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</si>
  <si>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</si>
  <si>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</si>
  <si>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</si>
  <si>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</si>
  <si>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</si>
  <si>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</si>
  <si>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</si>
  <si>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</si>
  <si>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</si>
  <si>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</si>
  <si>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</si>
  <si>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</si>
  <si>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</si>
  <si>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</si>
  <si>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</si>
  <si>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</si>
  <si>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</si>
  <si>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</si>
  <si>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</si>
  <si>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</si>
  <si>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</si>
  <si>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</si>
  <si>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</si>
  <si>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</si>
  <si>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</si>
  <si>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</si>
  <si>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</si>
  <si>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</si>
  <si>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</si>
  <si>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</si>
  <si>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</si>
  <si>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</si>
  <si>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</si>
  <si>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</si>
  <si>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</si>
  <si>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</si>
  <si>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</si>
  <si>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</si>
  <si>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</si>
  <si>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</si>
  <si>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</si>
  <si>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</si>
  <si>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</si>
  <si>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</si>
  <si>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</si>
  <si>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</si>
  <si>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</si>
  <si>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</si>
  <si>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</si>
  <si>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</si>
  <si>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</si>
  <si>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</si>
  <si>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</si>
  <si>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</si>
  <si>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</si>
  <si>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</si>
  <si>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</si>
  <si>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</si>
  <si>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</si>
  <si>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</si>
  <si>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</si>
  <si>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</si>
  <si>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</si>
  <si>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</si>
  <si>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</si>
  <si>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</si>
  <si>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</si>
  <si>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</si>
  <si>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</si>
  <si>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</si>
  <si>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</si>
  <si>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</si>
  <si>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</si>
  <si>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</si>
  <si>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</si>
  <si>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</si>
  <si>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</si>
  <si>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</si>
  <si>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</si>
  <si>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</si>
  <si>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</si>
  <si>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</si>
  <si>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</si>
  <si>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</si>
  <si>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</si>
  <si>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</si>
  <si>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</si>
  <si>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</si>
  <si>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</si>
  <si>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</si>
  <si>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</si>
  <si>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</si>
  <si>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</si>
  <si>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</si>
  <si>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</si>
  <si>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</si>
  <si>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</si>
  <si>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</si>
  <si>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</si>
  <si>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</si>
  <si>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</si>
  <si>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</si>
  <si>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</si>
  <si>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</si>
  <si>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</si>
  <si>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</si>
  <si>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</si>
  <si>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</si>
  <si>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</si>
  <si>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</si>
  <si>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</si>
  <si>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</si>
  <si>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</si>
  <si>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</si>
  <si>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</si>
  <si>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</si>
  <si>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</si>
  <si>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</si>
  <si>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</si>
  <si>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</si>
  <si>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</si>
  <si>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</si>
  <si>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</si>
  <si>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</si>
  <si>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</si>
  <si>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</si>
  <si>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</si>
  <si>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</si>
  <si>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</si>
  <si>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</si>
  <si>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</si>
  <si>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</si>
  <si>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</si>
  <si>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</si>
  <si>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</si>
  <si>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</si>
  <si>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</si>
  <si>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</si>
  <si>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</si>
  <si>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</si>
  <si>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</si>
  <si>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</si>
  <si>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</si>
  <si>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</si>
  <si>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</si>
  <si>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</si>
  <si>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</si>
  <si>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</si>
  <si>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</si>
  <si>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</si>
  <si>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</si>
  <si>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</si>
  <si>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</si>
  <si>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</si>
  <si>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</si>
  <si>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</si>
  <si>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</si>
  <si>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</si>
  <si>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</si>
  <si>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</si>
  <si>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</si>
  <si>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</si>
  <si>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</si>
  <si>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</si>
  <si>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</si>
  <si>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</si>
  <si>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</si>
  <si>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</si>
  <si>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</si>
  <si>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</si>
  <si>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</si>
  <si>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</si>
  <si>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</si>
  <si>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</si>
  <si>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</si>
  <si>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</si>
  <si>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</si>
  <si>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</si>
  <si>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</si>
  <si>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</si>
  <si>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</si>
  <si>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</si>
  <si>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</si>
  <si>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</si>
  <si>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</si>
  <si>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</si>
  <si>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</si>
  <si>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</si>
  <si>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</si>
  <si>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</si>
  <si>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</si>
  <si>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</si>
  <si>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</si>
  <si>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</si>
  <si>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</si>
  <si>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</si>
  <si>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</si>
  <si>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</si>
  <si>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</si>
  <si>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</si>
  <si>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</si>
  <si>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</si>
  <si>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</si>
  <si>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</si>
  <si>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</si>
  <si>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</si>
  <si>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</si>
  <si>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</si>
  <si>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</si>
  <si>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</si>
  <si>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</si>
  <si>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</si>
  <si>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</si>
  <si>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</si>
  <si>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</si>
  <si>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</si>
  <si>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</si>
  <si>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</si>
  <si>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</si>
  <si>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</si>
  <si>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</si>
  <si>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</si>
  <si>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</si>
  <si>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</si>
  <si>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</si>
  <si>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</si>
  <si>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</si>
  <si>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</si>
  <si>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</si>
  <si>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</si>
  <si>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</si>
  <si>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</si>
  <si>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</si>
  <si>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</si>
  <si>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</si>
  <si>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</si>
  <si>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</si>
  <si>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</si>
  <si>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</si>
  <si>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</si>
  <si>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</si>
  <si>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</si>
  <si>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</si>
  <si>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</si>
  <si>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</si>
  <si>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</si>
  <si>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</si>
  <si>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</si>
  <si>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</si>
  <si>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</si>
  <si>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</si>
  <si>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</si>
  <si>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</si>
  <si>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</si>
  <si>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</si>
  <si>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</si>
  <si>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</si>
  <si>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</si>
  <si>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</si>
  <si>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</si>
  <si>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</si>
  <si>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</si>
  <si>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</si>
  <si>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</si>
  <si>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</si>
  <si>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</si>
  <si>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</si>
  <si>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</si>
  <si>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</si>
  <si>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</si>
  <si>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</si>
  <si>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</si>
  <si>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</si>
  <si>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</si>
  <si>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</si>
  <si>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</si>
  <si>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</si>
  <si>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</si>
  <si>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</si>
  <si>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</si>
  <si>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</si>
  <si>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</si>
  <si>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</si>
  <si>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</si>
  <si>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</si>
  <si>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</si>
  <si>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</si>
  <si>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</si>
  <si>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</si>
  <si>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</si>
  <si>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</si>
  <si>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</si>
  <si>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</si>
  <si>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</si>
  <si>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</si>
  <si>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</si>
  <si>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</si>
  <si>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</si>
  <si>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</si>
  <si>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</si>
  <si>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</si>
  <si>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</si>
  <si>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</si>
  <si>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</si>
  <si>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</si>
  <si>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</si>
  <si>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</si>
  <si>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</si>
  <si>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</si>
  <si>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</si>
  <si>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</si>
  <si>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</si>
  <si>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</si>
  <si>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</si>
  <si>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</si>
  <si>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</si>
  <si>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</si>
  <si>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</si>
  <si>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</si>
  <si>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</si>
  <si>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</si>
  <si>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</si>
  <si>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</si>
  <si>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</si>
  <si>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</si>
  <si>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</si>
  <si>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</si>
  <si>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</si>
  <si>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</si>
  <si>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</si>
  <si>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</si>
  <si>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</si>
  <si>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</si>
  <si>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</si>
  <si>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</si>
  <si>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</si>
  <si>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</si>
  <si>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</si>
  <si>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</si>
  <si>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</si>
  <si>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</si>
  <si>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</si>
  <si>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</si>
  <si>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</si>
  <si>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</si>
  <si>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</si>
  <si>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</si>
  <si>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</si>
  <si>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</si>
  <si>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</si>
  <si>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</si>
  <si>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</si>
  <si>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</si>
  <si>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</si>
  <si>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</si>
  <si>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</si>
  <si>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</si>
  <si>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</si>
  <si>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</si>
  <si>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</si>
  <si>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</si>
  <si>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</si>
  <si>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</si>
  <si>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</si>
  <si>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</si>
  <si>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</si>
  <si>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</si>
  <si>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</si>
  <si>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</si>
  <si>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</si>
  <si>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</si>
  <si>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</si>
  <si>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</si>
  <si>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</si>
  <si>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</si>
  <si>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</si>
  <si>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</si>
  <si>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</si>
  <si>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</si>
  <si>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</si>
  <si>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</si>
  <si>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</si>
  <si>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</si>
  <si>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</si>
  <si>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</si>
  <si>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</si>
  <si>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</si>
  <si>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</si>
  <si>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</si>
  <si>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</si>
  <si>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</si>
  <si>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</si>
  <si>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</si>
  <si>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</si>
  <si>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</si>
  <si>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</si>
  <si>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</si>
  <si>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</si>
  <si>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</si>
  <si>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</si>
  <si>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</si>
  <si>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</si>
  <si>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</si>
  <si>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</si>
  <si>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</si>
  <si>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</si>
  <si>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</si>
  <si>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</si>
  <si>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</si>
  <si>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</si>
  <si>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</si>
  <si>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</si>
  <si>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</si>
  <si>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</si>
  <si>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</si>
  <si>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</si>
  <si>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</si>
  <si>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</si>
  <si>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</si>
  <si>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</si>
  <si>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</si>
  <si>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</si>
  <si>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</si>
  <si>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</si>
  <si>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</si>
  <si>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</si>
  <si>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</si>
  <si>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</si>
  <si>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</si>
  <si>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</si>
  <si>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</si>
  <si>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</si>
  <si>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</si>
  <si>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</si>
  <si>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</si>
  <si>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</si>
  <si>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</si>
  <si>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</si>
  <si>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</si>
  <si>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</si>
  <si>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</si>
  <si>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</si>
  <si>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</si>
  <si>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</si>
  <si>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</si>
  <si>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</si>
  <si>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</si>
  <si>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</si>
  <si>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</si>
  <si>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</si>
  <si>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</si>
  <si>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</si>
  <si>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</si>
  <si>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</si>
  <si>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</si>
  <si>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</si>
  <si>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</si>
  <si>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</si>
  <si>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</si>
  <si>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</si>
  <si>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</si>
  <si>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</si>
  <si>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</si>
  <si>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</si>
  <si>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</si>
  <si>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</si>
  <si>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</si>
  <si>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</si>
  <si>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</si>
  <si>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</si>
  <si>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</si>
  <si>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</si>
  <si>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</si>
  <si>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</si>
  <si>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</si>
  <si>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</si>
  <si>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</si>
  <si>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</si>
  <si>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</si>
  <si>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</si>
  <si>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</si>
  <si>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</si>
  <si>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</si>
  <si>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</si>
  <si>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</si>
  <si>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</si>
  <si>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</si>
  <si>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</si>
  <si>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</si>
  <si>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</si>
  <si>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</si>
  <si>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</si>
  <si>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</si>
  <si>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</si>
  <si>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</si>
  <si>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</si>
  <si>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</si>
  <si>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</si>
  <si>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</si>
  <si>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</si>
  <si>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</si>
  <si>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</si>
  <si>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</si>
  <si>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</si>
  <si>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</si>
  <si>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</si>
  <si>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</si>
  <si>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</si>
  <si>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</si>
  <si>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</si>
  <si>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</si>
  <si>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</si>
  <si>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</si>
  <si>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</si>
  <si>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</si>
  <si>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</si>
  <si>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</si>
  <si>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</si>
  <si>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</si>
  <si>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</si>
  <si>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</si>
  <si>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</si>
  <si>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</si>
  <si>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</si>
  <si>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</si>
  <si>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</si>
  <si>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</si>
  <si>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</si>
  <si>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</si>
  <si>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</si>
  <si>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</si>
  <si>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</si>
  <si>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</si>
  <si>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</si>
  <si>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</si>
  <si>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</si>
  <si>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</si>
  <si>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</si>
  <si>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</si>
  <si>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</si>
  <si>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</si>
  <si>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</si>
  <si>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</si>
  <si>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</si>
  <si>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</si>
  <si>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</si>
  <si>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</si>
  <si>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</si>
  <si>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</si>
  <si>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</si>
  <si>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</si>
  <si>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</si>
  <si>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</si>
  <si>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</si>
  <si>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</si>
  <si>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</si>
  <si>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</si>
  <si>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</si>
  <si>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</si>
  <si>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</si>
  <si>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</si>
  <si>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</si>
  <si>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</si>
  <si>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</si>
  <si>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</si>
  <si>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</si>
  <si>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</si>
  <si>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</si>
  <si>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</si>
  <si>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</si>
  <si>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</si>
  <si>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</si>
  <si>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</si>
  <si>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</si>
  <si>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</si>
  <si>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</si>
  <si>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</si>
  <si>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</si>
  <si>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</si>
  <si>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</si>
  <si>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</si>
  <si>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</si>
  <si>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</si>
  <si>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</si>
  <si>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</si>
  <si>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</si>
  <si>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</si>
  <si>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</si>
  <si>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</si>
  <si>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</si>
  <si>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</si>
  <si>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</si>
  <si>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</si>
  <si>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</si>
  <si>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</si>
  <si>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</si>
  <si>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</si>
  <si>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</si>
  <si>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</si>
  <si>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</si>
  <si>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</si>
  <si>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</si>
  <si>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</si>
  <si>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</si>
  <si>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</si>
  <si>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</si>
  <si>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</si>
  <si>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</si>
  <si>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</si>
  <si>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</si>
  <si>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</si>
  <si>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</si>
  <si>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</si>
  <si>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</si>
  <si>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</si>
  <si>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</si>
  <si>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</si>
  <si>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</si>
  <si>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</si>
  <si>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</si>
  <si>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</si>
  <si>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</si>
  <si>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</si>
  <si>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</si>
  <si>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</si>
  <si>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</si>
  <si>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</si>
  <si>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</si>
  <si>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</si>
  <si>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</si>
  <si>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</si>
  <si>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</si>
  <si>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</si>
  <si>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</si>
  <si>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</si>
  <si>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</si>
  <si>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</si>
  <si>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</si>
  <si>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</si>
  <si>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</si>
  <si>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</si>
  <si>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</si>
  <si>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</si>
  <si>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</si>
  <si>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</si>
  <si>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</si>
  <si>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</si>
  <si>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</si>
  <si>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</si>
  <si>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</si>
  <si>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</si>
  <si>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</si>
  <si>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</si>
  <si>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</si>
  <si>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</si>
  <si>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</si>
  <si>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</si>
  <si>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</si>
  <si>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</si>
  <si>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</si>
  <si>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</si>
  <si>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</si>
  <si>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</si>
  <si>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</si>
  <si>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</si>
  <si>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</si>
  <si>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</si>
  <si>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</si>
  <si>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</si>
  <si>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</si>
  <si>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</si>
  <si>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</si>
  <si>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</si>
  <si>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</si>
  <si>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</si>
  <si>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</si>
  <si>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</si>
  <si>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</si>
  <si>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</si>
  <si>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</si>
  <si>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</si>
  <si>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</si>
  <si>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</si>
  <si>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</si>
  <si>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</si>
  <si>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</si>
  <si>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</si>
  <si>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</si>
  <si>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</si>
  <si>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</si>
  <si>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</si>
  <si>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</si>
  <si>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</si>
  <si>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</si>
  <si>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</si>
  <si>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</si>
  <si>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</si>
  <si>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</si>
  <si>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</si>
  <si>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</si>
  <si>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</si>
  <si>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</si>
  <si>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</si>
  <si>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</si>
  <si>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</si>
  <si>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</si>
  <si>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</si>
  <si>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</si>
  <si>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</si>
  <si>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</si>
  <si>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</si>
  <si>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</si>
  <si>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</si>
  <si>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</si>
  <si>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</si>
  <si>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</si>
  <si>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</si>
  <si>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</si>
  <si>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</si>
  <si>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</si>
  <si>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</si>
  <si>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</si>
  <si>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</si>
  <si>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</si>
  <si>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</si>
  <si>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</si>
  <si>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</si>
  <si>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</si>
  <si>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</si>
  <si>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</si>
  <si>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</si>
  <si>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</si>
  <si>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</si>
  <si>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</si>
  <si>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</si>
  <si>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</si>
  <si>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</si>
  <si>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</si>
  <si>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</si>
  <si>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</si>
  <si>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</si>
  <si>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</si>
  <si>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</si>
  <si>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</si>
  <si>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</si>
  <si>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</si>
  <si>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</si>
  <si>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</si>
  <si>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</si>
  <si>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</si>
  <si>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</si>
  <si>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</si>
  <si>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</si>
  <si>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</si>
  <si>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</si>
  <si>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</si>
  <si>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</si>
  <si>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</si>
  <si>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</si>
  <si>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</si>
  <si>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</si>
  <si>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</si>
  <si>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</si>
  <si>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</si>
  <si>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</si>
  <si>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</si>
  <si>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</si>
  <si>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</si>
  <si>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</si>
  <si>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</si>
  <si>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</si>
  <si>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</si>
  <si>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</si>
  <si>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</si>
  <si>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</si>
  <si>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</si>
  <si>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</si>
  <si>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</si>
  <si>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</si>
  <si>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</si>
  <si>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</si>
  <si>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</si>
  <si>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</si>
  <si>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</si>
  <si>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</si>
  <si>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</si>
  <si>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</si>
  <si>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</si>
  <si>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</si>
  <si>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</si>
  <si>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</si>
  <si>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</si>
  <si>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</si>
  <si>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</si>
  <si>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</si>
  <si>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</si>
  <si>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</si>
  <si>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</si>
  <si>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</si>
  <si>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</si>
  <si>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</si>
  <si>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</si>
  <si>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</si>
  <si>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</si>
  <si>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</si>
  <si>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</si>
  <si>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</si>
  <si>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</si>
  <si>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</si>
  <si>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</si>
  <si>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</si>
  <si>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</si>
  <si>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</si>
  <si>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</si>
  <si>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</si>
  <si>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</si>
  <si>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</si>
  <si>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</si>
  <si>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</si>
  <si>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</si>
  <si>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</si>
  <si>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</si>
  <si>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</si>
  <si>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</si>
  <si>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</si>
  <si>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</si>
  <si>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</si>
  <si>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</si>
  <si>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</si>
  <si>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</si>
  <si>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</si>
  <si>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</si>
  <si>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</si>
  <si>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</si>
  <si>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</si>
  <si>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</si>
  <si>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</si>
  <si>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</si>
  <si>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</si>
  <si>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</si>
  <si>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</si>
  <si>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</si>
  <si>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</si>
  <si>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</si>
  <si>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</si>
  <si>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</si>
  <si>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</si>
  <si>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</si>
  <si>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</si>
  <si>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</si>
  <si>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</si>
  <si>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</si>
  <si>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</si>
  <si>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</si>
  <si>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</si>
  <si>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</si>
  <si>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</si>
  <si>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</si>
  <si>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</si>
  <si>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</si>
  <si>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</si>
  <si>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</si>
  <si>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</si>
  <si>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</si>
  <si>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</si>
  <si>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</si>
  <si>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</si>
  <si>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</si>
  <si>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</si>
  <si>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</si>
  <si>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</si>
  <si>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</si>
  <si>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</si>
  <si>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</si>
  <si>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</si>
  <si>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</si>
  <si>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</si>
  <si>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</si>
  <si>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</si>
  <si>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</si>
  <si>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</si>
  <si>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</si>
  <si>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</si>
  <si>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</si>
  <si>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</si>
  <si>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</si>
  <si>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</si>
  <si>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</si>
  <si>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</si>
  <si>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</si>
  <si>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</si>
  <si>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</si>
  <si>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</si>
  <si>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</si>
  <si>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</si>
  <si>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</si>
  <si>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</si>
  <si>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</si>
  <si>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</si>
  <si>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</si>
  <si>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</si>
  <si>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</si>
  <si>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</si>
  <si>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</si>
  <si>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</si>
  <si>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</si>
  <si>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</si>
  <si>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</si>
  <si>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</si>
  <si>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</si>
  <si>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</si>
  <si>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</si>
  <si>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</si>
  <si>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</si>
  <si>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</si>
  <si>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</si>
  <si>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</si>
  <si>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</si>
  <si>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</si>
  <si>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</si>
  <si>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</si>
  <si>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</si>
  <si>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</si>
  <si>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</si>
  <si>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</si>
  <si>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</si>
  <si>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</si>
  <si>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</si>
  <si>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</si>
  <si>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</si>
  <si>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</si>
  <si>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</si>
  <si>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</si>
  <si>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</si>
  <si>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</si>
  <si>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</si>
  <si>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</si>
  <si>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</si>
  <si>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</si>
  <si>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</si>
  <si>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</si>
  <si>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</si>
  <si>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</si>
  <si>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</si>
  <si>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</si>
  <si>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</si>
  <si>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</si>
  <si>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</si>
  <si>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</si>
  <si>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</si>
  <si>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</si>
  <si>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</si>
  <si>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</si>
  <si>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</si>
  <si>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</si>
  <si>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</si>
  <si>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</si>
  <si>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</si>
  <si>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</si>
  <si>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</si>
  <si>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</si>
  <si>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</si>
  <si>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</si>
  <si>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</si>
  <si>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</si>
  <si>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</si>
  <si>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</si>
  <si>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</si>
  <si>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</si>
  <si>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</si>
  <si>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</si>
  <si>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</si>
  <si>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</si>
  <si>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</si>
  <si>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</si>
  <si>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</si>
  <si>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</si>
  <si>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</si>
  <si>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</si>
  <si>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</si>
  <si>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</si>
  <si>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</si>
  <si>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</si>
  <si>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</si>
  <si>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</si>
  <si>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</si>
  <si>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</si>
  <si>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</si>
  <si>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</si>
  <si>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</si>
  <si>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</si>
  <si>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</si>
  <si>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</si>
  <si>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</si>
  <si>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</si>
  <si>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</si>
  <si>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</si>
  <si>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</si>
  <si>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</si>
  <si>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</si>
  <si>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</si>
  <si>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</si>
  <si>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</si>
  <si>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</si>
  <si>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</si>
  <si>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</si>
  <si>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</si>
  <si>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</si>
  <si>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</si>
  <si>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</si>
  <si>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</si>
  <si>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</si>
  <si>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</si>
  <si>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</si>
  <si>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</si>
  <si>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</si>
  <si>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</si>
  <si>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</si>
  <si>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</si>
  <si>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</si>
  <si>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</si>
  <si>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</si>
  <si>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</si>
  <si>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</si>
  <si>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</si>
  <si>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</si>
  <si>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</si>
  <si>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</si>
  <si>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</si>
  <si>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</si>
  <si>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</si>
  <si>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</si>
  <si>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</si>
  <si>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</si>
  <si>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</si>
  <si>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</si>
  <si>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</si>
  <si>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</si>
  <si>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</si>
  <si>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</si>
  <si>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</si>
  <si>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</si>
  <si>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</si>
  <si>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</si>
  <si>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</si>
  <si>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</si>
  <si>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</si>
  <si>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</si>
  <si>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</si>
  <si>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</si>
  <si>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</si>
  <si>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</si>
  <si>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</si>
  <si>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</si>
  <si>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</si>
  <si>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</si>
  <si>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</si>
  <si>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</si>
  <si>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</si>
  <si>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</si>
  <si>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</si>
  <si>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</si>
  <si>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</si>
  <si>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</si>
  <si>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</si>
  <si>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</si>
  <si>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</si>
  <si>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</si>
  <si>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</si>
  <si>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</si>
  <si>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</si>
  <si>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</si>
  <si>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</si>
  <si>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</si>
  <si>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</si>
  <si>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</si>
  <si>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</si>
  <si>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</si>
  <si>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</si>
  <si>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</si>
  <si>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</si>
  <si>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</si>
  <si>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</si>
  <si>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</si>
  <si>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</si>
  <si>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</si>
  <si>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</si>
  <si>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</si>
  <si>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</si>
  <si>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</si>
  <si>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</si>
  <si>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</si>
  <si>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</si>
  <si>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</si>
  <si>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</si>
  <si>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</si>
  <si>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</si>
  <si>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</si>
  <si>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</si>
  <si>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</si>
  <si>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</si>
  <si>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</si>
  <si>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</si>
  <si>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</si>
  <si>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</si>
  <si>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</si>
  <si>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</si>
  <si>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</si>
  <si>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</si>
  <si>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</si>
  <si>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</si>
  <si>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</si>
  <si>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</si>
  <si>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</si>
  <si>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</si>
  <si>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</si>
  <si>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</si>
  <si>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</si>
  <si>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</si>
  <si>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</si>
  <si>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</si>
  <si>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</si>
  <si>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</si>
  <si>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</si>
  <si>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</si>
  <si>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</si>
  <si>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</si>
  <si>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</si>
  <si>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</si>
  <si>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</si>
  <si>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</si>
  <si>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</si>
  <si>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</si>
  <si>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</si>
  <si>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</si>
  <si>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</si>
  <si>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</si>
  <si>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</si>
  <si>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</si>
  <si>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</si>
  <si>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</si>
  <si>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</si>
  <si>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</si>
  <si>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</si>
  <si>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</si>
  <si>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</si>
  <si>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</si>
  <si>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</si>
  <si>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</si>
  <si>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</si>
  <si>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</si>
  <si>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</si>
  <si>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</si>
  <si>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</si>
  <si>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</si>
  <si>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</si>
  <si>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</si>
  <si>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</si>
  <si>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</si>
  <si>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</si>
  <si>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</si>
  <si>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</si>
  <si>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</si>
  <si>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</si>
  <si>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</si>
  <si>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</si>
  <si>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</si>
  <si>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</si>
  <si>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</si>
  <si>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</si>
  <si>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</si>
  <si>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</si>
  <si>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</si>
  <si>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</si>
  <si>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</si>
  <si>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</si>
  <si>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</si>
  <si>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</si>
  <si>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</si>
  <si>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</si>
  <si>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</si>
  <si>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</si>
  <si>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</si>
  <si>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</si>
  <si>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</si>
  <si>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</si>
  <si>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</si>
  <si>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</si>
  <si>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</si>
  <si>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</si>
  <si>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</si>
  <si>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</si>
  <si>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</si>
  <si>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</si>
  <si>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</si>
  <si>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</si>
  <si>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</si>
  <si>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</si>
  <si>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</si>
  <si>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</si>
  <si>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</si>
  <si>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</si>
  <si>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</si>
  <si>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</si>
  <si>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</si>
  <si>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</si>
  <si>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</si>
  <si>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</si>
  <si>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</si>
  <si>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</si>
  <si>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</si>
  <si>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</si>
  <si>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</si>
  <si>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</si>
  <si>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</si>
  <si>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</si>
  <si>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</si>
  <si>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</si>
  <si>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</si>
  <si>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</si>
  <si>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</si>
  <si>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</si>
  <si>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</si>
  <si>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</si>
  <si>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</si>
  <si>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</si>
  <si>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</si>
  <si>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</si>
  <si>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</si>
  <si>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</si>
  <si>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</si>
  <si>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</si>
  <si>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</si>
  <si>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</si>
  <si>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</si>
  <si>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</si>
  <si>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</si>
  <si>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</si>
  <si>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</si>
  <si>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</si>
  <si>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</si>
  <si>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</si>
  <si>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</si>
  <si>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</si>
  <si>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</si>
  <si>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</si>
  <si>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</si>
  <si>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</si>
  <si>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</si>
  <si>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</si>
  <si>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</si>
  <si>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</si>
  <si>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</si>
  <si>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</si>
  <si>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</si>
  <si>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</si>
  <si>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</si>
  <si>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</si>
  <si>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</si>
  <si>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</si>
  <si>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</si>
  <si>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</si>
  <si>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</si>
  <si>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</si>
  <si>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</si>
  <si>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</si>
  <si>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</si>
  <si>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</si>
  <si>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</si>
  <si>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</si>
  <si>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</si>
  <si>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</si>
  <si>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</si>
  <si>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</si>
  <si>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</si>
  <si>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</si>
  <si>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</si>
  <si>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</si>
  <si>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</si>
  <si>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</si>
  <si>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</si>
  <si>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</si>
  <si>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</si>
  <si>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</si>
  <si>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</si>
  <si>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</si>
  <si>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</si>
  <si>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</si>
  <si>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</si>
  <si>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</si>
  <si>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</si>
  <si>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</si>
  <si>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</si>
  <si>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</si>
  <si>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</si>
  <si>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</si>
  <si>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</si>
  <si>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</si>
  <si>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</si>
  <si>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</si>
  <si>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</si>
  <si>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</si>
  <si>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</si>
  <si>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</si>
  <si>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</si>
  <si>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</si>
  <si>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</si>
  <si>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</si>
  <si>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</si>
  <si>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</si>
  <si>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</si>
  <si>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</si>
  <si>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</si>
  <si>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</si>
  <si>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</si>
  <si>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</si>
  <si>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</si>
  <si>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</si>
  <si>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</si>
  <si>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</si>
  <si>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</si>
  <si>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</si>
  <si>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</si>
  <si>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</si>
  <si>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</si>
  <si>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</si>
  <si>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</si>
  <si>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</si>
  <si>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</si>
  <si>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</si>
  <si>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</si>
  <si>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</si>
  <si>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</si>
  <si>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</si>
  <si>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</si>
  <si>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</si>
  <si>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</si>
  <si>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</si>
  <si>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</si>
  <si>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</si>
  <si>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</si>
  <si>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</si>
  <si>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</si>
  <si>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</si>
  <si>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</si>
  <si>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</si>
  <si>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</si>
  <si>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</si>
  <si>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</si>
  <si>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</si>
  <si>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</si>
  <si>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</si>
  <si>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</si>
  <si>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</si>
  <si>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</si>
  <si>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</si>
  <si>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</si>
  <si>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</si>
  <si>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</si>
  <si>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</si>
  <si>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</si>
  <si>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</si>
  <si>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</si>
  <si>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</si>
  <si>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</si>
  <si>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</si>
  <si>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</si>
  <si>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</si>
  <si>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</si>
  <si>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</si>
  <si>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</si>
  <si>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</si>
  <si>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</si>
  <si>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</si>
  <si>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</si>
  <si>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</si>
  <si>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</si>
  <si>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</si>
  <si>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</si>
  <si>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</si>
  <si>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</si>
  <si>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</si>
  <si>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</si>
  <si>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</si>
  <si>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</si>
  <si>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</si>
  <si>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</si>
  <si>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</si>
  <si>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</si>
  <si>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</si>
  <si>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</si>
  <si>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</si>
  <si>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</si>
  <si>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</si>
  <si>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</si>
  <si>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</si>
  <si>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</si>
  <si>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</si>
  <si>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</si>
  <si>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</si>
  <si>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</si>
  <si>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</si>
  <si>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</si>
  <si>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</si>
  <si>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</si>
  <si>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</si>
  <si>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</si>
  <si>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</si>
  <si>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</si>
  <si>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</si>
  <si>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</si>
  <si>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</si>
  <si>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</si>
  <si>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</si>
  <si>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</si>
  <si>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</si>
  <si>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</si>
  <si>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</si>
  <si>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</si>
  <si>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</si>
  <si>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</si>
  <si>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</si>
  <si>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</si>
  <si>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</si>
  <si>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</si>
  <si>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</si>
  <si>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</si>
  <si>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</si>
  <si>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</si>
  <si>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</si>
  <si>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</si>
  <si>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</si>
  <si>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</si>
  <si>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</si>
  <si>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</si>
  <si>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</si>
  <si>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</si>
  <si>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</si>
  <si>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</si>
  <si>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</si>
  <si>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</si>
  <si>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</si>
  <si>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</si>
  <si>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</si>
  <si>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</si>
  <si>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</si>
  <si>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</si>
  <si>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</si>
  <si>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</si>
  <si>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</si>
  <si>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</si>
  <si>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</si>
  <si>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</si>
  <si>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</si>
  <si>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</si>
  <si>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</si>
  <si>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</si>
  <si>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</si>
  <si>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</si>
  <si>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</si>
  <si>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</si>
  <si>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</si>
  <si>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</si>
  <si>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</si>
  <si>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</si>
  <si>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</si>
  <si>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</si>
  <si>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</si>
  <si>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</si>
  <si>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</si>
  <si>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</si>
  <si>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</si>
  <si>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</si>
  <si>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</si>
  <si>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</si>
  <si>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</si>
  <si>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</si>
  <si>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</si>
  <si>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</si>
  <si>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</si>
  <si>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</si>
  <si>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</si>
  <si>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</si>
  <si>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</si>
  <si>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</si>
  <si>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</si>
  <si>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</si>
  <si>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</si>
  <si>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</si>
  <si>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</si>
  <si>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</si>
  <si>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</si>
  <si>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</si>
  <si>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</si>
  <si>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</si>
  <si>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</si>
  <si>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</si>
  <si>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</si>
  <si>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</si>
  <si>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</si>
  <si>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</si>
  <si>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</si>
  <si>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</si>
  <si>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</si>
  <si>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</si>
  <si>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</si>
  <si>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</si>
  <si>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</si>
  <si>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</si>
  <si>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</si>
  <si>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</si>
  <si>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</si>
  <si>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</si>
  <si>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</si>
  <si>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</si>
  <si>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</si>
  <si>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</si>
  <si>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</si>
  <si>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</si>
  <si>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</si>
  <si>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</si>
  <si>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</si>
  <si>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</si>
  <si>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</si>
  <si>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</si>
  <si>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</si>
  <si>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</si>
  <si>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</si>
  <si>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</si>
  <si>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</si>
  <si>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</si>
  <si>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</si>
  <si>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</si>
  <si>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</si>
  <si>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</si>
  <si>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</si>
  <si>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</si>
  <si>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</si>
  <si>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</si>
  <si>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</si>
  <si>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</si>
  <si>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</si>
  <si>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</si>
  <si>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</si>
  <si>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</si>
  <si>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</si>
  <si>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</si>
  <si>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</si>
  <si>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</si>
  <si>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</si>
  <si>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</si>
  <si>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</si>
  <si>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</si>
  <si>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</si>
  <si>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</si>
  <si>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</si>
  <si>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</si>
  <si>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</si>
  <si>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</si>
  <si>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</si>
  <si>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</si>
  <si>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</si>
  <si>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</si>
  <si>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</si>
  <si>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</si>
  <si>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</si>
  <si>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</si>
  <si>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</si>
  <si>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</si>
  <si>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</si>
  <si>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</si>
  <si>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</si>
  <si>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</si>
  <si>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</si>
  <si>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</si>
  <si>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</si>
  <si>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</si>
  <si>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</si>
  <si>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</si>
  <si>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</si>
  <si>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</si>
  <si>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</si>
  <si>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</si>
  <si>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</si>
  <si>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</si>
  <si>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</si>
  <si>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</si>
  <si>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</si>
  <si>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</si>
  <si>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</si>
  <si>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</si>
  <si>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</si>
  <si>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</si>
  <si>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</si>
  <si>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</si>
  <si>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</si>
  <si>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</si>
  <si>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</si>
  <si>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</si>
  <si>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</si>
  <si>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</si>
  <si>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</si>
  <si>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</si>
  <si>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</si>
  <si>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</si>
  <si>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</si>
  <si>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</si>
  <si>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</si>
  <si>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</si>
  <si>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</si>
  <si>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</si>
  <si>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</si>
  <si>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</si>
  <si>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</si>
  <si>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</si>
  <si>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</si>
  <si>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</si>
  <si>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</si>
  <si>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</si>
  <si>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</si>
  <si>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</si>
  <si>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</si>
  <si>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</si>
  <si>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</si>
  <si>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</si>
  <si>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</si>
  <si>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</si>
  <si>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</si>
  <si>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</si>
  <si>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</si>
  <si>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</si>
  <si>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</si>
  <si>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</si>
  <si>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</si>
  <si>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</si>
  <si>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</si>
  <si>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</si>
  <si>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</si>
  <si>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</si>
  <si>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</si>
  <si>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</si>
  <si>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</si>
  <si>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</si>
  <si>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</si>
  <si>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</si>
  <si>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</si>
  <si>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</si>
  <si>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</si>
  <si>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</si>
  <si>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</si>
  <si>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</si>
  <si>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</si>
  <si>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</si>
  <si>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</si>
  <si>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</si>
  <si>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</si>
  <si>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</si>
  <si>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</si>
  <si>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</si>
  <si>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</si>
  <si>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</si>
  <si>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</si>
  <si>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</si>
  <si>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</si>
  <si>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</si>
  <si>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</si>
  <si>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</si>
  <si>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</si>
  <si>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</si>
  <si>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</si>
  <si>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</si>
  <si>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</si>
  <si>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</si>
  <si>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</si>
  <si>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</si>
  <si>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</si>
  <si>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</si>
  <si>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</si>
  <si>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</si>
  <si>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</si>
  <si>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</si>
  <si>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</si>
  <si>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</si>
  <si>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</si>
  <si>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</si>
  <si>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</si>
  <si>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</si>
  <si>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</si>
  <si>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</si>
  <si>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</si>
  <si>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</si>
  <si>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</si>
  <si>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</si>
  <si>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</si>
  <si>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</si>
  <si>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</si>
  <si>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</si>
  <si>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</si>
  <si>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</si>
  <si>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</si>
  <si>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</si>
  <si>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</si>
  <si>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</si>
  <si>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</si>
  <si>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</si>
  <si>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</si>
  <si>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</si>
  <si>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</si>
  <si>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</si>
  <si>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</si>
  <si>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</si>
  <si>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</si>
  <si>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</si>
  <si>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</si>
  <si>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</si>
  <si>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</si>
  <si>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</si>
  <si>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</si>
  <si>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</si>
  <si>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</si>
  <si>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</si>
  <si>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</si>
  <si>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</si>
  <si>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</si>
  <si>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</si>
  <si>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</si>
  <si>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</si>
  <si>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</si>
  <si>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</si>
  <si>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</si>
  <si>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</si>
  <si>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</si>
  <si>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</si>
  <si>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</si>
  <si>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</si>
  <si>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</si>
  <si>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</si>
  <si>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</si>
  <si>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</si>
  <si>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</si>
  <si>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</si>
  <si>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</si>
  <si>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</si>
  <si>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</si>
  <si>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</si>
  <si>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</si>
  <si>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</si>
  <si>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</si>
  <si>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</si>
  <si>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</si>
  <si>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</si>
  <si>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</si>
  <si>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</si>
  <si>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</si>
  <si>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</si>
  <si>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</si>
  <si>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</si>
  <si>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</si>
  <si>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</si>
  <si>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</si>
  <si>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</si>
  <si>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</si>
  <si>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</si>
  <si>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</si>
  <si>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</si>
  <si>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</si>
  <si>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</si>
  <si>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</si>
  <si>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</si>
  <si>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</si>
  <si>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</si>
  <si>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</si>
  <si>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</si>
  <si>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</si>
  <si>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</si>
  <si>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</si>
  <si>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</si>
  <si>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</si>
  <si>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</si>
  <si>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</si>
  <si>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</si>
  <si>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</si>
  <si>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</si>
  <si>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</si>
  <si>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</si>
  <si>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</si>
  <si>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</si>
  <si>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</si>
  <si>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</si>
  <si>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</si>
  <si>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</si>
  <si>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</si>
  <si>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</si>
  <si>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</si>
  <si>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</si>
  <si>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</si>
  <si>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</si>
  <si>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</si>
  <si>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</si>
  <si>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</si>
  <si>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</si>
  <si>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</si>
  <si>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</si>
  <si>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</si>
  <si>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</si>
  <si>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</si>
  <si>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</si>
  <si>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</si>
  <si>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</si>
  <si>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</si>
  <si>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</si>
  <si>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</si>
  <si>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</si>
  <si>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</si>
  <si>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</si>
  <si>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</si>
  <si>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</si>
  <si>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</si>
  <si>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</si>
  <si>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</si>
  <si>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</si>
  <si>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</si>
  <si>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</si>
  <si>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</si>
  <si>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</si>
  <si>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</si>
  <si>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</si>
  <si>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</si>
  <si>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</si>
  <si>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</si>
  <si>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</si>
  <si>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</si>
  <si>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</si>
  <si>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</si>
  <si>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</si>
  <si>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</si>
  <si>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</si>
  <si>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</si>
  <si>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</si>
  <si>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</si>
  <si>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</si>
  <si>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</si>
  <si>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</si>
  <si>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</si>
  <si>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</si>
  <si>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</si>
  <si>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</si>
  <si>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</si>
  <si>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</si>
  <si>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</si>
  <si>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</si>
  <si>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</si>
  <si>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</si>
  <si>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</si>
  <si>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</si>
  <si>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</si>
  <si>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</si>
  <si>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</si>
  <si>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</si>
  <si>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</si>
  <si>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</si>
  <si>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</si>
  <si>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</si>
  <si>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</si>
  <si>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</si>
  <si>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</si>
  <si>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</si>
  <si>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</si>
  <si>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</si>
  <si>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</si>
  <si>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</si>
  <si>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</si>
  <si>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</si>
  <si>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</si>
  <si>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</si>
  <si>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</si>
  <si>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</si>
  <si>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</si>
  <si>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</si>
  <si>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</si>
  <si>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</si>
  <si>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</si>
  <si>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</si>
  <si>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</si>
  <si>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</si>
  <si>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</si>
  <si>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</si>
  <si>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</si>
  <si>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</si>
  <si>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</si>
  <si>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</si>
  <si>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</si>
  <si>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</si>
  <si>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</si>
  <si>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</si>
  <si>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</si>
  <si>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</si>
  <si>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</si>
  <si>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</si>
  <si>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</si>
  <si>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</si>
  <si>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</si>
  <si>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</si>
  <si>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</si>
  <si>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</si>
  <si>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</si>
  <si>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</si>
  <si>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</si>
  <si>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</si>
  <si>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</si>
  <si>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</si>
  <si>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</si>
  <si>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</si>
  <si>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</si>
  <si>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</si>
  <si>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</si>
  <si>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</si>
  <si>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</si>
  <si>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</si>
  <si>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</si>
  <si>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</si>
  <si>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</si>
  <si>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</si>
  <si>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</si>
  <si>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</si>
  <si>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</si>
  <si>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</si>
  <si>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</si>
  <si>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</si>
  <si>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</si>
  <si>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</si>
  <si>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</si>
  <si>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</si>
  <si>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</si>
  <si>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</si>
  <si>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</si>
  <si>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</si>
  <si>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</si>
  <si>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</si>
  <si>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</si>
  <si>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</si>
  <si>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</si>
  <si>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</si>
  <si>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</si>
  <si>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</si>
  <si>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</si>
  <si>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</si>
  <si>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</si>
  <si>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</si>
  <si>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</si>
  <si>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</si>
  <si>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</si>
  <si>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</si>
  <si>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</si>
  <si>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</si>
  <si>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</si>
  <si>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</si>
  <si>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</si>
  <si>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</si>
  <si>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</si>
  <si>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</si>
  <si>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</si>
  <si>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</si>
  <si>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</si>
  <si>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</si>
  <si>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</si>
  <si>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</si>
  <si>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</si>
  <si>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</si>
  <si>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</si>
  <si>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</si>
  <si>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</si>
  <si>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</si>
  <si>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</si>
  <si>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</si>
  <si>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</si>
  <si>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</si>
  <si>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</si>
  <si>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</si>
  <si>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</si>
  <si>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</si>
  <si>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</si>
  <si>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</si>
  <si>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</si>
  <si>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</si>
  <si>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</si>
  <si>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</si>
  <si>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</si>
  <si>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</si>
  <si>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</si>
  <si>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</si>
  <si>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</si>
  <si>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</si>
  <si>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</si>
  <si>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</si>
  <si>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</si>
  <si>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</si>
  <si>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</si>
  <si>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</si>
  <si>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</si>
  <si>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</si>
  <si>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</si>
  <si>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</si>
  <si>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</si>
  <si>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</si>
  <si>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</si>
  <si>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</si>
  <si>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</si>
  <si>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</si>
  <si>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</si>
  <si>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</si>
  <si>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</si>
  <si>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</si>
  <si>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</si>
  <si>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</si>
  <si>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</si>
  <si>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</si>
  <si>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</si>
  <si>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</si>
  <si>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</si>
  <si>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</si>
  <si>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</si>
  <si>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</si>
  <si>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</si>
  <si>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</si>
  <si>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</si>
  <si>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</si>
  <si>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</si>
  <si>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</si>
  <si>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</si>
  <si>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</si>
  <si>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</si>
  <si>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</si>
  <si>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</si>
  <si>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</si>
  <si>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</si>
  <si>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</si>
  <si>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</si>
  <si>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</si>
  <si>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</si>
  <si>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</si>
  <si>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</si>
  <si>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</si>
  <si>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</si>
  <si>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</si>
  <si>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</si>
  <si>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</si>
  <si>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</si>
  <si>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</si>
  <si>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</si>
  <si>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</si>
  <si>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</si>
  <si>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</si>
  <si>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</si>
  <si>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</si>
  <si>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</si>
  <si>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</si>
  <si>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</si>
  <si>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</si>
  <si>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</si>
  <si>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</si>
  <si>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</si>
  <si>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</si>
  <si>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</si>
  <si>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</si>
  <si>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</si>
  <si>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</si>
  <si>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</si>
  <si>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</si>
  <si>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</si>
  <si>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</si>
  <si>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</si>
  <si>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</si>
  <si>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</si>
  <si>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</si>
  <si>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</si>
  <si>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</si>
  <si>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</si>
  <si>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</si>
  <si>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</si>
  <si>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</si>
  <si>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</si>
  <si>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</si>
  <si>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</si>
  <si>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</si>
  <si>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</si>
  <si>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</si>
  <si>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</si>
  <si>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</si>
  <si>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</si>
  <si>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</si>
  <si>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</si>
  <si>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</si>
  <si>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</si>
  <si>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</si>
  <si>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</si>
  <si>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</si>
  <si>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</si>
  <si>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</si>
  <si>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</si>
  <si>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</si>
  <si>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</si>
  <si>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</si>
  <si>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</si>
  <si>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</si>
  <si>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</si>
  <si>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</si>
  <si>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</si>
  <si>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</si>
  <si>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</si>
  <si>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</si>
  <si>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</si>
  <si>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</si>
  <si>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</si>
  <si>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</si>
  <si>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</si>
  <si>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</si>
  <si>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</si>
  <si>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</si>
  <si>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</si>
  <si>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</si>
  <si>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</si>
  <si>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</si>
  <si>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</si>
  <si>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</si>
  <si>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</si>
  <si>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</si>
  <si>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</si>
  <si>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</si>
  <si>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</si>
  <si>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</si>
  <si>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</si>
  <si>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</si>
  <si>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</si>
  <si>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</si>
  <si>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</si>
  <si>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</si>
  <si>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</si>
  <si>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</si>
  <si>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</si>
  <si>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</si>
  <si>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</si>
  <si>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</si>
  <si>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</si>
  <si>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</si>
  <si>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</si>
  <si>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</si>
  <si>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</si>
  <si>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</si>
  <si>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</si>
  <si>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</si>
  <si>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</si>
  <si>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</si>
  <si>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</si>
  <si>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</si>
  <si>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</si>
  <si>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</si>
  <si>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</si>
  <si>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</si>
  <si>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</si>
  <si>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</si>
  <si>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</si>
  <si>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</si>
  <si>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</si>
  <si>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</si>
  <si>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</si>
  <si>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</si>
  <si>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</si>
  <si>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</si>
  <si>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</si>
  <si>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</si>
  <si>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</si>
  <si>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</si>
  <si>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</si>
  <si>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</si>
  <si>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</si>
  <si>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</si>
  <si>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</si>
  <si>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</si>
  <si>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</si>
  <si>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</si>
  <si>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</si>
  <si>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</si>
  <si>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</si>
  <si>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</si>
  <si>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</si>
  <si>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</si>
  <si>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</si>
  <si>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</si>
  <si>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</si>
  <si>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</si>
  <si>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</si>
  <si>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</si>
  <si>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</si>
  <si>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</si>
  <si>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</si>
  <si>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</si>
  <si>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</si>
  <si>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</si>
  <si>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</si>
  <si>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</si>
  <si>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</si>
  <si>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</si>
  <si>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</si>
  <si>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</si>
  <si>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</si>
  <si>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</si>
  <si>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</si>
  <si>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</si>
  <si>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</si>
  <si>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</si>
  <si>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</si>
  <si>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</si>
  <si>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</si>
  <si>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</si>
  <si>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</si>
  <si>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</si>
  <si>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</si>
  <si>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</si>
  <si>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</si>
  <si>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</si>
  <si>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</si>
  <si>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</si>
  <si>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</si>
  <si>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</si>
  <si>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</si>
  <si>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</si>
  <si>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</si>
  <si>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</si>
  <si>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</si>
  <si>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</si>
  <si>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</si>
  <si>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</si>
  <si>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</si>
  <si>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</si>
  <si>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</si>
  <si>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</si>
  <si>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</si>
  <si>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</si>
  <si>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</si>
  <si>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</si>
  <si>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</si>
  <si>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</si>
  <si>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</si>
  <si>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</si>
  <si>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</si>
  <si>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</si>
  <si>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</si>
  <si>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</si>
  <si>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</si>
  <si>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</si>
  <si>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</si>
  <si>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</si>
  <si>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</si>
  <si>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</si>
  <si>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</si>
  <si>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</si>
  <si>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</si>
  <si>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</si>
  <si>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</si>
  <si>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</si>
  <si>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</si>
  <si>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</si>
  <si>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</si>
  <si>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</si>
  <si>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</si>
  <si>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</si>
  <si>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</si>
  <si>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</si>
  <si>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</si>
  <si>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</si>
  <si>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</si>
  <si>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</si>
  <si>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</si>
  <si>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</si>
  <si>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</si>
  <si>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</si>
  <si>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</si>
  <si>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</si>
  <si>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</si>
  <si>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</si>
  <si>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</si>
  <si>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</si>
  <si>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</si>
  <si>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</si>
  <si>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</si>
  <si>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</si>
  <si>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</si>
  <si>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</si>
  <si>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</si>
  <si>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</si>
  <si>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</si>
  <si>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</si>
  <si>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</si>
  <si>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</si>
  <si>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</si>
  <si>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</si>
  <si>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</si>
  <si>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</si>
  <si>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</si>
  <si>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</si>
  <si>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</si>
  <si>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</si>
  <si>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</si>
  <si>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</si>
  <si>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</si>
  <si>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</si>
  <si>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</si>
  <si>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</si>
  <si>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</si>
  <si>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</si>
  <si>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</si>
  <si>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</si>
  <si>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</si>
  <si>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</si>
  <si>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</si>
  <si>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</si>
  <si>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</si>
  <si>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</si>
  <si>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</si>
  <si>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</si>
  <si>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</si>
  <si>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</si>
  <si>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</si>
  <si>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</si>
  <si>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</si>
  <si>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</si>
  <si>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</si>
  <si>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</si>
  <si>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</si>
  <si>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</si>
  <si>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</si>
  <si>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</si>
  <si>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</si>
  <si>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</si>
  <si>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</si>
  <si>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</si>
  <si>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</si>
  <si>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</si>
  <si>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</si>
  <si>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</si>
  <si>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</si>
  <si>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</si>
  <si>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</si>
  <si>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</si>
  <si>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</si>
  <si>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</si>
  <si>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</si>
  <si>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</si>
  <si>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</si>
  <si>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</si>
  <si>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</si>
  <si>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</si>
  <si>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</si>
  <si>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</si>
  <si>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</si>
  <si>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</si>
  <si>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</si>
  <si>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</si>
  <si>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</si>
  <si>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</si>
  <si>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</si>
  <si>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</si>
  <si>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</si>
  <si>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</si>
  <si>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</si>
  <si>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</si>
  <si>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</si>
  <si>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</si>
  <si>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</si>
  <si>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</si>
  <si>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</si>
  <si>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</si>
  <si>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</si>
  <si>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</si>
  <si>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</si>
  <si>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</si>
  <si>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</si>
  <si>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</si>
  <si>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</si>
  <si>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</si>
  <si>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</si>
  <si>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</si>
  <si>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</si>
  <si>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</si>
  <si>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</si>
  <si>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</si>
  <si>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</si>
  <si>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</si>
  <si>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</si>
  <si>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</si>
  <si>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</si>
  <si>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</si>
  <si>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</si>
  <si>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</si>
  <si>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</si>
  <si>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</si>
  <si>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</si>
  <si>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</si>
  <si>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</si>
  <si>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</si>
  <si>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</si>
  <si>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</si>
  <si>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</si>
  <si>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</si>
  <si>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</si>
  <si>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</si>
  <si>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</si>
  <si>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</si>
  <si>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</si>
  <si>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</si>
  <si>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</si>
  <si>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</si>
  <si>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</si>
  <si>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</si>
  <si>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</si>
  <si>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</si>
  <si>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</si>
  <si>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</si>
  <si>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</si>
  <si>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</si>
  <si>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</si>
  <si>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</si>
  <si>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</si>
  <si>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</si>
  <si>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</si>
  <si>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</si>
  <si>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</si>
  <si>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</si>
  <si>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</si>
  <si>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</si>
  <si>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</si>
  <si>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</si>
  <si>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</si>
  <si>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</si>
  <si>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</si>
  <si>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</si>
  <si>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</si>
  <si>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</si>
  <si>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</si>
  <si>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</si>
  <si>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</si>
  <si>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</si>
  <si>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</si>
  <si>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</si>
  <si>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</si>
  <si>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</si>
  <si>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</si>
  <si>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</si>
  <si>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</si>
  <si>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</si>
  <si>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</si>
  <si>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</si>
  <si>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</si>
  <si>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</si>
  <si>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</si>
  <si>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</si>
  <si>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</si>
  <si>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</si>
  <si>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</si>
  <si>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</si>
  <si>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</si>
  <si>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</si>
  <si>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</si>
  <si>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</si>
  <si>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</si>
  <si>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</si>
  <si>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</si>
  <si>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</si>
  <si>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</si>
  <si>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</si>
  <si>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</si>
  <si>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</si>
  <si>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</si>
  <si>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</si>
  <si>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</si>
  <si>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</si>
  <si>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</si>
  <si>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</si>
  <si>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</si>
  <si>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</si>
  <si>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</si>
  <si>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</si>
  <si>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</si>
  <si>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</si>
  <si>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</si>
  <si>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</si>
  <si>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</si>
  <si>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</si>
  <si>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</si>
  <si>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</si>
  <si>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</si>
  <si>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</si>
  <si>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</si>
  <si>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</si>
  <si>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</si>
  <si>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</si>
  <si>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</si>
  <si>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</si>
  <si>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</si>
  <si>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</si>
  <si>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</si>
  <si>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</si>
  <si>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</si>
  <si>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</si>
  <si>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</si>
  <si>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</si>
  <si>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</si>
  <si>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</si>
  <si>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</si>
  <si>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</si>
  <si>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</si>
  <si>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</si>
  <si>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</si>
  <si>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</si>
  <si>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</si>
  <si>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</si>
  <si>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</si>
  <si>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</si>
  <si>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</si>
  <si>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</si>
  <si>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</si>
  <si>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</si>
  <si>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</si>
  <si>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</si>
  <si>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</si>
  <si>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</si>
  <si>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</si>
  <si>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</si>
  <si>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</si>
  <si>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</si>
  <si>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</si>
  <si>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</si>
  <si>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</si>
  <si>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</si>
  <si>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</si>
  <si>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</si>
  <si>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</si>
  <si>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</si>
  <si>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</si>
  <si>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</si>
  <si>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</si>
  <si>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</si>
  <si>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</si>
  <si>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</si>
  <si>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</si>
  <si>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</si>
  <si>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</si>
  <si>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</si>
  <si>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</si>
  <si>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</si>
  <si>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</si>
  <si>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</si>
  <si>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</si>
  <si>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</si>
  <si>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</si>
  <si>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</si>
  <si>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</si>
  <si>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</si>
  <si>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</si>
  <si>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</si>
  <si>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</si>
  <si>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</si>
  <si>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</si>
  <si>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</si>
  <si>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</si>
  <si>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</si>
  <si>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</si>
  <si>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</si>
  <si>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</si>
  <si>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</si>
  <si>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</si>
  <si>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</si>
  <si>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</si>
  <si>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</si>
  <si>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</si>
  <si>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</si>
  <si>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</si>
  <si>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</si>
  <si>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</si>
  <si>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</si>
  <si>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</si>
  <si>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</si>
  <si>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</si>
  <si>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</si>
  <si>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</si>
  <si>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</si>
  <si>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</si>
  <si>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</si>
  <si>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</si>
  <si>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</si>
  <si>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</si>
  <si>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</si>
  <si>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</si>
  <si>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</si>
  <si>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</si>
  <si>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</si>
  <si>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</si>
  <si>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</si>
  <si>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</si>
  <si>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</si>
  <si>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</si>
  <si>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</si>
  <si>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</si>
  <si>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</si>
  <si>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</si>
  <si>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</si>
  <si>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</si>
  <si>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</si>
  <si>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</si>
  <si>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</si>
  <si>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</si>
  <si>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</si>
  <si>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</si>
  <si>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</si>
  <si>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</si>
  <si>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</si>
  <si>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</si>
  <si>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</si>
  <si>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</si>
  <si>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</si>
  <si>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</si>
  <si>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</si>
  <si>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</si>
  <si>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</si>
  <si>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</si>
  <si>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</si>
  <si>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</si>
  <si>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</si>
  <si>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</si>
  <si>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</si>
  <si>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</si>
  <si>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</si>
  <si>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</si>
  <si>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</si>
  <si>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</si>
  <si>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</si>
  <si>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</si>
  <si>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</si>
  <si>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</si>
  <si>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</si>
  <si>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</si>
  <si>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</si>
  <si>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</si>
  <si>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</si>
  <si>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</si>
  <si>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</si>
  <si>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</si>
  <si>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</si>
  <si>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</si>
  <si>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</si>
  <si>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</si>
  <si>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</si>
  <si>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</si>
  <si>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</si>
  <si>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</si>
  <si>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</si>
  <si>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</si>
  <si>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</si>
  <si>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</si>
  <si>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</si>
  <si>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</si>
  <si>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</si>
  <si>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</si>
  <si>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</si>
  <si>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</si>
  <si>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</si>
  <si>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</si>
  <si>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</si>
  <si>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</si>
  <si>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</si>
  <si>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</si>
  <si>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</si>
  <si>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</si>
  <si>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</si>
  <si>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</si>
  <si>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</si>
  <si>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</si>
  <si>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</si>
  <si>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</si>
  <si>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</si>
  <si>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</si>
  <si>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</si>
  <si>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</si>
  <si>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</si>
  <si>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</si>
  <si>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</si>
  <si>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</si>
  <si>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</si>
  <si>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</si>
  <si>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</si>
  <si>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</si>
  <si>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</si>
  <si>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</si>
  <si>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</si>
  <si>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</si>
  <si>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</si>
  <si>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</si>
  <si>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</si>
  <si>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</si>
  <si>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</si>
  <si>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</si>
  <si>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</si>
  <si>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</si>
  <si>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</si>
  <si>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</si>
  <si>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</si>
  <si>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</si>
  <si>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</si>
  <si>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</si>
  <si>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</si>
  <si>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</si>
  <si>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</si>
  <si>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</si>
  <si>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</si>
  <si>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</si>
  <si>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</si>
  <si>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</si>
  <si>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</si>
  <si>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</si>
  <si>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</si>
  <si>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</si>
  <si>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</si>
  <si>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</si>
  <si>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</si>
  <si>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</si>
  <si>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</si>
  <si>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</si>
  <si>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</si>
  <si>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</si>
  <si>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</si>
  <si>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</si>
  <si>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</si>
  <si>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</si>
  <si>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</si>
  <si>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</si>
  <si>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</si>
  <si>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</si>
  <si>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</si>
  <si>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</si>
  <si>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</si>
  <si>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</si>
  <si>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</si>
  <si>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</si>
  <si>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</si>
  <si>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</si>
  <si>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</si>
  <si>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</si>
  <si>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</si>
  <si>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</si>
  <si>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</si>
  <si>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</si>
  <si>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</si>
  <si>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</si>
  <si>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</si>
  <si>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</si>
  <si>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</si>
  <si>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</si>
  <si>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</si>
  <si>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</si>
  <si>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</si>
  <si>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</si>
  <si>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</si>
  <si>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</si>
  <si>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</si>
  <si>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</si>
  <si>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</si>
  <si>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</si>
  <si>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</si>
  <si>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</si>
  <si>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</si>
  <si>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</si>
  <si>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</si>
  <si>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</si>
  <si>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</si>
  <si>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</si>
  <si>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</si>
  <si>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</si>
  <si>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</si>
  <si>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</si>
  <si>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</si>
  <si>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</si>
  <si>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</si>
  <si>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</si>
  <si>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</si>
  <si>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</si>
  <si>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</si>
  <si>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</si>
  <si>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</si>
  <si>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</si>
  <si>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</si>
  <si>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</si>
  <si>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</si>
  <si>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</si>
  <si>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</si>
  <si>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</si>
  <si>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</si>
  <si>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</si>
  <si>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</si>
  <si>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</si>
  <si>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</si>
  <si>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</si>
  <si>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</si>
  <si>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</si>
  <si>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</si>
  <si>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</si>
  <si>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</si>
  <si>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</si>
  <si>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</si>
  <si>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</si>
  <si>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</si>
  <si>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</si>
  <si>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</si>
  <si>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</si>
  <si>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</si>
  <si>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</si>
  <si>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</si>
  <si>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</si>
  <si>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</si>
  <si>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</si>
  <si>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</si>
  <si>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</si>
  <si>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</si>
  <si>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</si>
  <si>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</si>
  <si>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</si>
  <si>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</si>
  <si>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</si>
  <si>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</si>
  <si>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</si>
  <si>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</si>
  <si>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</si>
  <si>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</si>
  <si>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</si>
  <si>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</si>
  <si>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</si>
  <si>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</si>
  <si>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</si>
  <si>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</si>
  <si>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</si>
  <si>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</si>
  <si>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</si>
  <si>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</si>
  <si>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</si>
  <si>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</si>
  <si>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</si>
  <si>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</si>
  <si>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</si>
  <si>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</si>
  <si>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</si>
  <si>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</si>
  <si>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</si>
  <si>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</si>
  <si>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</si>
  <si>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</si>
  <si>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</si>
  <si>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</si>
  <si>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</si>
  <si>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</si>
  <si>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</si>
  <si>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</si>
  <si>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</si>
  <si>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</si>
  <si>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</si>
  <si>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</si>
  <si>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</si>
  <si>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</si>
  <si>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</si>
  <si>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</si>
  <si>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</si>
  <si>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</si>
  <si>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</si>
  <si>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</si>
  <si>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</si>
  <si>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</si>
  <si>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</si>
  <si>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</si>
  <si>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</si>
  <si>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</si>
  <si>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</si>
  <si>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</si>
  <si>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</si>
  <si>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</si>
  <si>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</si>
  <si>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</si>
  <si>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</si>
  <si>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</si>
  <si>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</si>
  <si>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</si>
  <si>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</si>
  <si>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</si>
  <si>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</si>
  <si>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</si>
  <si>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</si>
  <si>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</si>
  <si>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</si>
  <si>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</si>
  <si>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</si>
  <si>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</si>
  <si>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</si>
  <si>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</si>
  <si>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</si>
  <si>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</si>
  <si>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</si>
  <si>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</si>
  <si>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</si>
  <si>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</si>
  <si>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</si>
  <si>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</si>
  <si>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</si>
  <si>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</si>
  <si>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</si>
  <si>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</si>
  <si>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</si>
  <si>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</si>
  <si>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</si>
  <si>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</si>
  <si>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</si>
  <si>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</si>
  <si>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</si>
  <si>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</si>
  <si>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</si>
  <si>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</si>
  <si>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</si>
  <si>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</si>
  <si>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</si>
  <si>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</si>
  <si>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</si>
  <si>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</si>
  <si>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</si>
  <si>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</si>
  <si>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</si>
  <si>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</si>
  <si>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</si>
  <si>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</si>
  <si>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</si>
  <si>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</si>
  <si>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</si>
  <si>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</si>
  <si>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</si>
  <si>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</si>
  <si>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</si>
  <si>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</si>
  <si>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</si>
  <si>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</si>
  <si>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</si>
  <si>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</si>
  <si>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</si>
  <si>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</si>
  <si>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</si>
  <si>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</si>
  <si>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</si>
  <si>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</si>
  <si>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</si>
  <si>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</si>
  <si>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</si>
  <si>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</si>
  <si>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</si>
  <si>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</si>
  <si>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</si>
  <si>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</si>
  <si>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</si>
  <si>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</si>
  <si>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</si>
  <si>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</si>
  <si>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</si>
  <si>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</si>
  <si>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</si>
  <si>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</si>
  <si>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</si>
  <si>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</si>
  <si>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</si>
  <si>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</si>
  <si>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</si>
  <si>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</si>
  <si>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</si>
  <si>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</si>
  <si>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</si>
  <si>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</si>
  <si>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</si>
  <si>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</si>
  <si>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</si>
  <si>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</si>
  <si>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</si>
  <si>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</si>
  <si>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</si>
  <si>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</si>
  <si>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</si>
  <si>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</si>
  <si>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</si>
  <si>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</si>
  <si>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</si>
  <si>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</si>
  <si>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</si>
  <si>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</si>
  <si>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</si>
  <si>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</si>
  <si>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</si>
  <si>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</si>
  <si>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</si>
  <si>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</si>
  <si>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</si>
  <si>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</si>
  <si>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</si>
  <si>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</si>
  <si>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</si>
  <si>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</si>
  <si>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</si>
  <si>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</si>
  <si>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</si>
  <si>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</si>
  <si>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</si>
  <si>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</si>
  <si>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</si>
  <si>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</si>
  <si>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</si>
  <si>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</si>
  <si>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</si>
  <si>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</si>
  <si>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</si>
  <si>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</si>
  <si>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</si>
  <si>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</si>
  <si>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</si>
  <si>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</si>
  <si>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</si>
  <si>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</si>
  <si>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</si>
  <si>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</si>
  <si>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</si>
  <si>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</si>
  <si>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</si>
  <si>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</si>
  <si>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</si>
  <si>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</si>
  <si>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</si>
  <si>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</si>
  <si>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</si>
  <si>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</si>
  <si>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</si>
  <si>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</si>
  <si>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</si>
  <si>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</si>
  <si>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</si>
  <si>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</si>
  <si>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</si>
  <si>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</si>
  <si>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</si>
  <si>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</si>
  <si>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</si>
  <si>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</si>
  <si>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</si>
  <si>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</si>
  <si>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</si>
  <si>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</si>
  <si>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</si>
  <si>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</si>
  <si>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</si>
  <si>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</si>
  <si>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</si>
  <si>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</si>
  <si>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</si>
  <si>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</si>
  <si>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</si>
  <si>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</si>
  <si>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</si>
  <si>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</si>
  <si>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</si>
  <si>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</si>
  <si>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</si>
  <si>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</si>
  <si>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</si>
  <si>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</si>
  <si>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</si>
  <si>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</si>
  <si>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</si>
  <si>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</si>
  <si>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</si>
  <si>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</si>
  <si>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</si>
  <si>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</si>
  <si>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</si>
  <si>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</si>
  <si>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</si>
  <si>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</si>
  <si>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</si>
  <si>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</si>
  <si>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</si>
  <si>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</si>
  <si>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</si>
  <si>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</si>
  <si>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</si>
  <si>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</si>
  <si>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</si>
  <si>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</si>
  <si>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</si>
  <si>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</si>
  <si>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</si>
  <si>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</si>
  <si>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</si>
  <si>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</si>
  <si>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</si>
  <si>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</si>
  <si>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</si>
  <si>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</si>
  <si>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</si>
  <si>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</si>
  <si>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</si>
  <si>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</si>
  <si>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</si>
  <si>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</si>
  <si>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</si>
  <si>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</si>
  <si>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</si>
  <si>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</si>
  <si>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</si>
  <si>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</si>
  <si>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</si>
  <si>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</si>
  <si>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</si>
  <si>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</si>
  <si>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</si>
  <si>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</si>
  <si>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</si>
  <si>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</si>
  <si>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</si>
  <si>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</si>
  <si>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</si>
  <si>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</si>
  <si>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</si>
  <si>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</si>
  <si>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</si>
  <si>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</si>
  <si>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</si>
  <si>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</si>
  <si>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</si>
  <si>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</si>
  <si>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</si>
  <si>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</si>
  <si>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</si>
  <si>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</si>
  <si>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</si>
  <si>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</si>
  <si>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</si>
  <si>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</si>
  <si>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</si>
  <si>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</si>
  <si>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</si>
  <si>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</si>
  <si>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</si>
  <si>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</si>
  <si>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</si>
  <si>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</si>
  <si>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</si>
  <si>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</si>
  <si>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</si>
  <si>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</si>
  <si>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</si>
  <si>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</si>
  <si>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</si>
  <si>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</si>
  <si>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</si>
  <si>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</si>
  <si>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</si>
  <si>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</si>
  <si>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</si>
  <si>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</si>
  <si>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</si>
  <si>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</si>
  <si>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</si>
  <si>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</si>
  <si>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</si>
  <si>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</si>
  <si>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</si>
  <si>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</si>
  <si>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</si>
  <si>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</si>
  <si>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</si>
  <si>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</si>
  <si>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</si>
  <si>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</si>
  <si>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</si>
  <si>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</si>
  <si>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</si>
  <si>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</si>
  <si>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</si>
  <si>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</si>
  <si>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</si>
  <si>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</si>
  <si>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</si>
  <si>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</si>
  <si>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</si>
  <si>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</si>
  <si>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</si>
  <si>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</si>
  <si>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</si>
  <si>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</si>
  <si>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</si>
  <si>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</si>
  <si>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</si>
  <si>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</si>
  <si>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</si>
  <si>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</si>
  <si>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</si>
  <si>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</si>
  <si>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</si>
  <si>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</si>
  <si>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</si>
  <si>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</si>
  <si>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</si>
  <si>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</si>
  <si>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</si>
  <si>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</si>
  <si>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</si>
  <si>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</si>
  <si>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</si>
  <si>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</si>
  <si>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</si>
  <si>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</si>
  <si>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</si>
  <si>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</si>
  <si>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</si>
  <si>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</si>
  <si>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</si>
  <si>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</si>
  <si>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</si>
  <si>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</si>
  <si>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</si>
  <si>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</si>
  <si>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</si>
  <si>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</si>
  <si>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</si>
  <si>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</si>
  <si>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</si>
  <si>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</si>
  <si>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</si>
  <si>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</si>
  <si>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</si>
  <si>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</si>
  <si>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</si>
  <si>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</si>
  <si>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</si>
  <si>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</si>
  <si>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</si>
  <si>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</si>
  <si>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</si>
  <si>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</si>
  <si>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</si>
  <si>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</si>
  <si>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</si>
  <si>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</si>
  <si>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</si>
  <si>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</si>
  <si>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</si>
  <si>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</si>
  <si>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</si>
  <si>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</si>
  <si>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</si>
  <si>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</si>
  <si>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</si>
  <si>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</si>
  <si>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</si>
  <si>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</si>
  <si>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</si>
  <si>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</si>
  <si>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</si>
  <si>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</si>
  <si>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</si>
  <si>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</si>
  <si>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</si>
  <si>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</si>
  <si>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</si>
  <si>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</si>
  <si>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</si>
  <si>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</si>
  <si>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</si>
  <si>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</si>
  <si>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</si>
  <si>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</si>
  <si>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</si>
  <si>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</si>
  <si>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</si>
  <si>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</si>
  <si>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</si>
  <si>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</si>
  <si>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</si>
  <si>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</si>
  <si>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</si>
  <si>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</si>
  <si>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</si>
  <si>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</si>
  <si>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</si>
  <si>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</si>
  <si>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</si>
  <si>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</si>
  <si>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</si>
  <si>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</si>
  <si>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</si>
  <si>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</si>
  <si>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</si>
  <si>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</si>
  <si>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</si>
  <si>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</si>
  <si>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</si>
  <si>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</si>
  <si>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</si>
  <si>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</si>
  <si>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</si>
  <si>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</si>
  <si>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</si>
  <si>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</si>
  <si>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</si>
  <si>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</si>
  <si>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</si>
  <si>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</si>
  <si>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</si>
  <si>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</si>
  <si>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</si>
  <si>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</si>
  <si>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</si>
  <si>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</si>
  <si>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</si>
  <si>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</si>
  <si>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</si>
  <si>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</si>
  <si>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</si>
  <si>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</si>
  <si>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</si>
  <si>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</si>
  <si>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</si>
  <si>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</si>
  <si>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</si>
  <si>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</si>
  <si>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</si>
  <si>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</si>
  <si>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</si>
  <si>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</si>
  <si>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</si>
  <si>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</si>
  <si>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</si>
  <si>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</si>
  <si>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</si>
  <si>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</si>
  <si>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</si>
  <si>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</si>
  <si>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</si>
  <si>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</si>
  <si>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</si>
  <si>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</si>
  <si>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</si>
  <si>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</si>
  <si>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</si>
  <si>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</si>
  <si>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</si>
  <si>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</si>
  <si>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</si>
  <si>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</si>
  <si>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</si>
  <si>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</si>
  <si>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</si>
  <si>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</si>
  <si>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</si>
  <si>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</si>
  <si>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</si>
  <si>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</si>
  <si>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</si>
  <si>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</si>
  <si>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</si>
  <si>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</si>
  <si>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</si>
  <si>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</si>
  <si>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</si>
  <si>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</si>
  <si>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</si>
  <si>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</si>
  <si>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</si>
  <si>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</si>
  <si>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</si>
  <si>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</si>
  <si>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</si>
  <si>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</si>
  <si>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</si>
  <si>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</si>
  <si>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</si>
  <si>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</si>
  <si>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</si>
  <si>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</si>
  <si>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</si>
  <si>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</si>
  <si>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</si>
  <si>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</si>
  <si>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</si>
  <si>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</si>
  <si>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</si>
  <si>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</si>
  <si>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</si>
  <si>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</si>
  <si>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</si>
  <si>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</si>
  <si>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</si>
  <si>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</si>
  <si>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</si>
  <si>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</si>
  <si>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</si>
  <si>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</si>
  <si>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</si>
  <si>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</si>
  <si>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</si>
  <si>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</si>
  <si>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</si>
  <si>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</si>
  <si>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</si>
  <si>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</si>
  <si>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</si>
  <si>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</si>
  <si>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</si>
  <si>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</si>
  <si>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</si>
  <si>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</si>
  <si>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</si>
  <si>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</si>
  <si>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</si>
  <si>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</si>
  <si>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</si>
  <si>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</si>
  <si>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</si>
  <si>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</si>
  <si>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</si>
  <si>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</si>
  <si>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</si>
  <si>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</si>
  <si>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</si>
  <si>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</si>
  <si>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</si>
  <si>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</si>
  <si>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</si>
  <si>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</si>
  <si>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</si>
  <si>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</si>
  <si>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</si>
  <si>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</si>
  <si>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</si>
  <si>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</si>
  <si>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</si>
  <si>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</si>
  <si>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</si>
  <si>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</si>
  <si>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</si>
  <si>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</si>
  <si>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</si>
  <si>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</si>
  <si>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</si>
  <si>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</si>
  <si>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</si>
  <si>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</si>
  <si>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</si>
  <si>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</si>
  <si>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</si>
  <si>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</si>
  <si>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</si>
  <si>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</si>
  <si>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</si>
  <si>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</si>
  <si>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</si>
  <si>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</si>
  <si>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</si>
  <si>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</si>
  <si>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</si>
  <si>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</si>
  <si>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</si>
  <si>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</si>
  <si>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</si>
  <si>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</si>
  <si>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</si>
  <si>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</si>
  <si>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</si>
  <si>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</si>
  <si>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</si>
  <si>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</si>
  <si>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</si>
  <si>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</si>
  <si>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</si>
  <si>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</si>
  <si>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</si>
  <si>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</si>
  <si>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</si>
  <si>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</si>
  <si>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</si>
  <si>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</si>
  <si>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</si>
  <si>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</si>
  <si>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</si>
  <si>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</si>
  <si>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</si>
  <si>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</si>
  <si>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</si>
  <si>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</si>
  <si>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</si>
  <si>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</si>
  <si>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</si>
  <si>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</si>
  <si>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</si>
  <si>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</si>
  <si>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</si>
  <si>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</si>
  <si>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</si>
  <si>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</si>
  <si>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</si>
  <si>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</si>
  <si>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</si>
  <si>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</si>
  <si>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</si>
  <si>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</si>
  <si>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</si>
  <si>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</si>
  <si>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</si>
  <si>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</si>
  <si>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</si>
  <si>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</si>
  <si>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</si>
  <si>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</si>
  <si>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</si>
  <si>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</si>
  <si>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</si>
  <si>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</si>
  <si>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</si>
  <si>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</si>
  <si>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</si>
  <si>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</si>
  <si>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</si>
  <si>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</si>
  <si>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</si>
  <si>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</si>
  <si>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</si>
  <si>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</si>
  <si>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</si>
  <si>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</si>
  <si>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</si>
  <si>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</si>
  <si>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</si>
  <si>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</si>
  <si>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</si>
  <si>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</si>
  <si>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</si>
  <si>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</si>
  <si>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</si>
  <si>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</si>
  <si>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</si>
  <si>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</si>
  <si>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</si>
  <si>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</si>
  <si>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</si>
  <si>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</si>
  <si>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</si>
  <si>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</si>
  <si>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</si>
  <si>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</si>
  <si>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</si>
  <si>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</si>
  <si>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</si>
  <si>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</si>
  <si>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</si>
  <si>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</si>
  <si>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</si>
  <si>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</si>
  <si>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</si>
  <si>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</si>
  <si>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</si>
  <si>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</si>
  <si>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</si>
  <si>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</si>
  <si>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</si>
  <si>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</si>
  <si>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</si>
  <si>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</si>
  <si>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</si>
  <si>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</si>
  <si>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</si>
  <si>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</si>
  <si>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</si>
  <si>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</si>
  <si>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</si>
  <si>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</si>
  <si>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</si>
  <si>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</si>
  <si>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</si>
  <si>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</si>
  <si>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</si>
  <si>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</si>
  <si>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</si>
  <si>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</si>
  <si>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</si>
  <si>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</si>
  <si>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</si>
  <si>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</si>
  <si>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</si>
  <si>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</si>
  <si>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</si>
  <si>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</si>
  <si>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</si>
  <si>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</si>
  <si>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</si>
  <si>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</si>
  <si>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</si>
  <si>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</si>
  <si>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</si>
  <si>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</si>
  <si>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</si>
  <si>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</si>
  <si>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</si>
  <si>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</si>
  <si>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</si>
  <si>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</si>
  <si>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</si>
  <si>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</si>
  <si>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</si>
  <si>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</si>
  <si>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</si>
  <si>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</si>
  <si>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</si>
  <si>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</si>
  <si>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</si>
  <si>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</si>
  <si>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</si>
  <si>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</si>
  <si>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</si>
  <si>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</si>
  <si>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</si>
  <si>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</si>
  <si>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</si>
  <si>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</si>
  <si>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</si>
  <si>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</si>
  <si>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</si>
  <si>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</si>
  <si>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</si>
  <si>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</si>
  <si>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</si>
  <si>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</si>
  <si>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</si>
  <si>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</si>
  <si>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</si>
  <si>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</si>
  <si>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</si>
  <si>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</si>
  <si>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</si>
  <si>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</si>
  <si>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</si>
  <si>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</si>
  <si>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</si>
  <si>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</si>
  <si>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</si>
  <si>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</si>
  <si>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</si>
  <si>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</si>
  <si>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</si>
  <si>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</si>
  <si>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</si>
  <si>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</si>
  <si>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</si>
  <si>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</si>
  <si>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</si>
  <si>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</si>
  <si>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</si>
  <si>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</si>
  <si>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</si>
  <si>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</si>
  <si>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</si>
  <si>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</si>
  <si>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</si>
  <si>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</si>
  <si>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</si>
  <si>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</si>
  <si>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</si>
  <si>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</si>
  <si>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</si>
  <si>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</si>
  <si>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</si>
  <si>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</si>
  <si>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</si>
  <si>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</si>
  <si>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</si>
  <si>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</si>
  <si>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</si>
  <si>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</si>
  <si>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</si>
  <si>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</si>
  <si>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</si>
  <si>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</si>
  <si>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</si>
  <si>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</si>
  <si>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</si>
  <si>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</si>
  <si>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</si>
  <si>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</si>
  <si>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</si>
  <si>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</si>
  <si>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</si>
  <si>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</si>
  <si>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</si>
  <si>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</si>
  <si>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</si>
  <si>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</si>
  <si>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</si>
  <si>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</si>
  <si>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</si>
  <si>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</si>
  <si>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</si>
  <si>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</si>
  <si>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</si>
  <si>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</si>
  <si>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</si>
  <si>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</si>
  <si>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</si>
  <si>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</si>
  <si>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</si>
  <si>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</si>
  <si>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</si>
  <si>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</si>
  <si>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</si>
  <si>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</si>
  <si>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</si>
  <si>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</si>
  <si>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</si>
  <si>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</si>
  <si>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</si>
  <si>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</si>
  <si>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</si>
  <si>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</si>
  <si>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</si>
  <si>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</si>
  <si>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</si>
  <si>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</si>
  <si>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</si>
  <si>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</si>
  <si>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</si>
  <si>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</si>
  <si>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</si>
  <si>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</si>
  <si>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</si>
  <si>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</si>
  <si>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</si>
  <si>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</si>
  <si>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</si>
  <si>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</si>
  <si>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</si>
  <si>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</si>
  <si>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</si>
  <si>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</si>
  <si>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</si>
  <si>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</si>
  <si>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</si>
  <si>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</si>
  <si>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</si>
  <si>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</si>
  <si>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</si>
  <si>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</si>
  <si>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</si>
  <si>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</si>
  <si>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</si>
  <si>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</si>
  <si>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</si>
  <si>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</si>
  <si>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</si>
  <si>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</si>
  <si>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</si>
  <si>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</si>
  <si>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</si>
  <si>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</si>
  <si>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</si>
  <si>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</si>
  <si>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</si>
  <si>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</si>
  <si>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</si>
  <si>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</si>
  <si>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</si>
  <si>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</si>
  <si>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</si>
  <si>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</si>
  <si>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</si>
  <si>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</si>
  <si>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</si>
  <si>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</si>
  <si>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</si>
  <si>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</si>
  <si>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</si>
  <si>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</si>
  <si>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</si>
  <si>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</si>
  <si>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</si>
  <si>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</si>
  <si>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</si>
  <si>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</si>
  <si>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</si>
  <si>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</si>
  <si>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</si>
  <si>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</si>
  <si>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</si>
  <si>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</si>
  <si>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</si>
  <si>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</si>
  <si>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</si>
  <si>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</si>
  <si>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</si>
  <si>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</si>
  <si>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</si>
  <si>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</si>
  <si>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</si>
  <si>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</si>
  <si>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</si>
  <si>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</si>
  <si>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</si>
  <si>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</si>
  <si>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</si>
  <si>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</si>
  <si>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</si>
  <si>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</si>
  <si>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</si>
  <si>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</si>
  <si>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</si>
  <si>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</si>
  <si>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</si>
  <si>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</si>
  <si>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</si>
  <si>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</si>
  <si>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</si>
  <si>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</si>
  <si>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</si>
  <si>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</si>
  <si>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</si>
  <si>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</si>
  <si>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</si>
  <si>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</si>
  <si>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</si>
  <si>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</si>
  <si>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</si>
  <si>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</si>
  <si>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</si>
  <si>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</si>
  <si>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</si>
  <si>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</si>
  <si>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</si>
  <si>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</si>
  <si>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</si>
  <si>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</si>
  <si>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</si>
  <si>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</si>
  <si>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</si>
  <si>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</si>
  <si>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</si>
  <si>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</si>
  <si>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</si>
  <si>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</si>
  <si>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</si>
  <si>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</si>
  <si>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</si>
  <si>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</si>
  <si>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</si>
  <si>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</si>
  <si>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</si>
  <si>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</si>
  <si>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</si>
  <si>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</si>
  <si>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</si>
  <si>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</si>
  <si>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</si>
  <si>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</si>
  <si>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</si>
  <si>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</si>
  <si>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</si>
  <si>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</si>
  <si>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</si>
  <si>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</si>
  <si>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</si>
  <si>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</si>
  <si>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</si>
  <si>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</si>
  <si>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</si>
  <si>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</si>
  <si>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</si>
  <si>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</si>
  <si>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</si>
  <si>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</si>
  <si>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</si>
  <si>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</si>
  <si>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</si>
  <si>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</si>
  <si>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</si>
  <si>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</si>
  <si>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</si>
  <si>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</si>
  <si>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</si>
  <si>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</si>
  <si>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</si>
  <si>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</si>
  <si>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</si>
  <si>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</si>
  <si>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</si>
  <si>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</si>
  <si>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</si>
  <si>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</si>
  <si>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</si>
  <si>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</si>
  <si>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</si>
  <si>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</si>
  <si>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</si>
  <si>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</si>
  <si>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</si>
  <si>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</si>
  <si>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</si>
  <si>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</si>
  <si>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</si>
  <si>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</si>
  <si>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</si>
  <si>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</si>
  <si>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</si>
  <si>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</si>
  <si>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</si>
  <si>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</si>
  <si>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</si>
  <si>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</si>
  <si>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</si>
  <si>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</si>
  <si>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</si>
  <si>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</si>
  <si>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</si>
  <si>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</si>
  <si>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</si>
  <si>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</si>
  <si>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</si>
  <si>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</si>
  <si>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</si>
  <si>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</si>
  <si>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</si>
  <si>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</si>
  <si>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</si>
  <si>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</si>
  <si>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</si>
  <si>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</si>
  <si>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</si>
  <si>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</si>
  <si>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</si>
  <si>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</si>
  <si>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</si>
  <si>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</si>
  <si>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</si>
  <si>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</si>
  <si>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</si>
  <si>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</si>
  <si>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</si>
  <si>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</si>
  <si>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</si>
  <si>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</si>
  <si>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</si>
  <si>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</si>
  <si>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</si>
  <si>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</si>
  <si>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</si>
  <si>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</si>
  <si>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</si>
  <si>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</si>
  <si>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</si>
  <si>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</si>
  <si>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</si>
  <si>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</si>
  <si>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</si>
  <si>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</si>
  <si>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</si>
  <si>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</si>
  <si>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</si>
  <si>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</si>
  <si>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</si>
  <si>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</si>
  <si>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</si>
  <si>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</si>
  <si>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</si>
  <si>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</si>
  <si>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</si>
  <si>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</si>
  <si>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</si>
  <si>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</si>
  <si>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</si>
  <si>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</si>
  <si>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</si>
  <si>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</si>
  <si>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</si>
  <si>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</si>
  <si>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</si>
  <si>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</si>
  <si>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</si>
  <si>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</si>
  <si>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</si>
  <si>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</si>
  <si>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</si>
  <si>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</si>
  <si>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</si>
  <si>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</si>
  <si>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</si>
  <si>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</si>
  <si>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</si>
  <si>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</si>
  <si>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</si>
  <si>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</si>
  <si>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</si>
  <si>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</si>
  <si>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</si>
  <si>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</si>
  <si>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</si>
  <si>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</si>
  <si>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</si>
  <si>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</si>
  <si>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</si>
  <si>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</si>
  <si>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</si>
  <si>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</si>
  <si>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</si>
  <si>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</si>
  <si>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</si>
  <si>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</si>
  <si>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</si>
  <si>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</si>
  <si>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</si>
  <si>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</si>
  <si>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</si>
  <si>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</si>
  <si>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</si>
  <si>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</si>
  <si>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</si>
  <si>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</si>
  <si>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</si>
  <si>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</si>
  <si>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</si>
  <si>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</si>
  <si>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</si>
  <si>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</si>
  <si>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</si>
  <si>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</si>
  <si>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</si>
  <si>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</si>
  <si>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</si>
  <si>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</si>
  <si>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</si>
  <si>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</si>
  <si>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</si>
  <si>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</si>
  <si>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</si>
  <si>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</si>
  <si>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</si>
  <si>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</si>
  <si>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</si>
  <si>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</si>
  <si>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</si>
  <si>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</si>
  <si>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</si>
  <si>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</si>
  <si>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</si>
  <si>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</si>
  <si>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</si>
  <si>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</si>
  <si>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</si>
  <si>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</si>
  <si>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</si>
  <si>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</si>
  <si>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</si>
  <si>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</si>
  <si>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</si>
  <si>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</si>
  <si>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</si>
  <si>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</si>
  <si>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</si>
  <si>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</si>
  <si>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</si>
  <si>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</si>
  <si>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</si>
  <si>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</si>
  <si>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</si>
  <si>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</si>
  <si>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</si>
  <si>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</si>
  <si>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</si>
  <si>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</si>
  <si>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</si>
  <si>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</si>
  <si>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</si>
  <si>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</si>
  <si>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</si>
  <si>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</si>
  <si>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</si>
  <si>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</si>
  <si>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</si>
  <si>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</si>
  <si>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</si>
  <si>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</si>
  <si>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</si>
  <si>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</si>
  <si>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</si>
  <si>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</si>
  <si>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</si>
  <si>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</si>
  <si>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</si>
  <si>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</si>
  <si>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</si>
  <si>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</si>
  <si>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</si>
  <si>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</si>
  <si>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</si>
  <si>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</si>
  <si>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</si>
  <si>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</si>
  <si>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</si>
  <si>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</si>
  <si>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</si>
  <si>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</si>
  <si>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</si>
  <si>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</si>
  <si>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</si>
  <si>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</si>
  <si>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</si>
  <si>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</si>
  <si>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</si>
  <si>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</si>
  <si>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</si>
  <si>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</si>
  <si>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</si>
  <si>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</si>
  <si>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</si>
  <si>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</si>
  <si>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</si>
  <si>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</si>
  <si>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</si>
  <si>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</si>
  <si>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</si>
  <si>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</si>
  <si>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</si>
  <si>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</si>
  <si>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</si>
  <si>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</si>
  <si>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</si>
  <si>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</si>
  <si>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</si>
  <si>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</si>
  <si>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</si>
  <si>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</si>
  <si>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</si>
  <si>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</si>
  <si>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</si>
  <si>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</si>
  <si>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</si>
  <si>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</si>
  <si>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</si>
  <si>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</si>
  <si>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</si>
  <si>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</si>
  <si>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</si>
  <si>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</si>
  <si>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</si>
  <si>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</si>
  <si>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</si>
  <si>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</si>
  <si>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</si>
  <si>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</si>
  <si>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</si>
  <si>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</si>
  <si>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</si>
  <si>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</si>
  <si>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</si>
  <si>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</si>
  <si>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</si>
  <si>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</si>
  <si>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</si>
  <si>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</si>
  <si>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</si>
  <si>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</si>
  <si>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</si>
  <si>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</si>
  <si>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</si>
  <si>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</si>
  <si>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</si>
  <si>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</si>
  <si>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</si>
  <si>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</si>
  <si>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</si>
  <si>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</si>
  <si>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</si>
  <si>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</si>
  <si>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</si>
  <si>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</si>
  <si>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</si>
  <si>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</si>
  <si>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</si>
  <si>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</si>
  <si>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</si>
  <si>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</si>
  <si>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</si>
  <si>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</si>
  <si>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</si>
  <si>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</si>
  <si>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</si>
  <si>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</si>
  <si>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</si>
  <si>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</si>
  <si>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</si>
  <si>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</si>
  <si>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</si>
  <si>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</si>
  <si>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</si>
  <si>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</si>
  <si>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</si>
  <si>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</si>
  <si>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</si>
  <si>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</si>
  <si>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</si>
  <si>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</si>
  <si>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</si>
  <si>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</si>
  <si>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</si>
  <si>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</si>
  <si>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</si>
  <si>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</si>
  <si>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</si>
  <si>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</si>
  <si>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</si>
  <si>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</si>
  <si>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</si>
  <si>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</si>
  <si>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</si>
  <si>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</si>
  <si>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</si>
  <si>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</si>
  <si>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</si>
  <si>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</si>
  <si>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</si>
  <si>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</si>
  <si>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</si>
  <si>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</si>
  <si>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</si>
  <si>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</si>
  <si>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</si>
  <si>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</si>
  <si>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</si>
  <si>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</si>
  <si>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</si>
  <si>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</si>
  <si>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</si>
  <si>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</si>
  <si>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</si>
  <si>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</si>
  <si>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</si>
  <si>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</si>
  <si>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</si>
  <si>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</si>
  <si>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</si>
  <si>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</si>
  <si>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</si>
  <si>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</si>
  <si>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</si>
  <si>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</si>
  <si>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</si>
  <si>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</si>
  <si>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</si>
  <si>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</si>
  <si>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</si>
  <si>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</si>
  <si>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</si>
  <si>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</si>
  <si>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</si>
  <si>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</si>
  <si>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</si>
  <si>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</si>
  <si>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</si>
  <si>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</si>
  <si>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</si>
  <si>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</si>
  <si>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</si>
  <si>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</si>
  <si>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</si>
  <si>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</si>
  <si>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</si>
  <si>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</si>
  <si>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</si>
  <si>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</si>
  <si>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</si>
  <si>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</si>
  <si>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</si>
  <si>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</si>
  <si>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</si>
  <si>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</si>
  <si>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</si>
  <si>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</si>
  <si>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</si>
  <si>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</si>
  <si>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</si>
  <si>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</si>
  <si>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</si>
  <si>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</si>
  <si>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</si>
  <si>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</si>
  <si>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</si>
  <si>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</si>
  <si>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</si>
  <si>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</si>
  <si>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</si>
  <si>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</si>
  <si>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</si>
  <si>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</si>
  <si>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</si>
  <si>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</si>
  <si>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</si>
  <si>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</si>
  <si>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</si>
  <si>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</si>
  <si>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</si>
  <si>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</si>
  <si>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</si>
  <si>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</si>
  <si>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</si>
  <si>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</si>
  <si>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</si>
  <si>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</si>
  <si>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</si>
  <si>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</si>
  <si>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</si>
  <si>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</si>
  <si>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</si>
  <si>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</si>
  <si>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</si>
  <si>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</si>
  <si>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</si>
  <si>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</si>
  <si>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</si>
  <si>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</si>
  <si>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</si>
  <si>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</si>
  <si>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</si>
  <si>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</si>
  <si>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</si>
  <si>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</si>
  <si>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</si>
  <si>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</si>
  <si>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</si>
  <si>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</si>
  <si>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</si>
  <si>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</si>
  <si>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</si>
  <si>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</si>
  <si>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</si>
  <si>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</si>
  <si>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</si>
  <si>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</si>
  <si>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</si>
  <si>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</si>
  <si>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</si>
  <si>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</si>
  <si>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</si>
  <si>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</si>
  <si>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</si>
  <si>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</si>
  <si>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</si>
  <si>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</si>
  <si>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</si>
  <si>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</si>
  <si>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</si>
  <si>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</si>
  <si>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</si>
  <si>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</si>
  <si>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</si>
  <si>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</si>
  <si>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</si>
  <si>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</si>
  <si>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</si>
  <si>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</si>
  <si>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</si>
  <si>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</si>
  <si>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</si>
  <si>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</si>
  <si>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</si>
  <si>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</si>
  <si>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</si>
  <si>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</si>
  <si>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</si>
  <si>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</si>
  <si>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</si>
  <si>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</si>
  <si>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</si>
  <si>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</si>
  <si>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</si>
  <si>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</si>
  <si>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</si>
  <si>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</si>
  <si>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</si>
  <si>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</si>
  <si>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</si>
  <si>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</si>
  <si>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</si>
  <si>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</si>
  <si>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</si>
  <si>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</si>
  <si>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</si>
  <si>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</si>
  <si>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</si>
  <si>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</si>
  <si>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</si>
  <si>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</si>
  <si>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</si>
  <si>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</si>
  <si>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</si>
  <si>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</si>
  <si>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</si>
  <si>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</si>
  <si>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</si>
  <si>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</si>
  <si>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</si>
  <si>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</si>
  <si>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</si>
  <si>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</si>
  <si>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</si>
  <si>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</si>
  <si>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</si>
  <si>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</si>
  <si>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</si>
  <si>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</si>
  <si>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</si>
  <si>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</si>
  <si>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</si>
  <si>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</si>
  <si>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</si>
  <si>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</si>
  <si>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</si>
  <si>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</si>
  <si>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</si>
  <si>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</si>
  <si>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</si>
  <si>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</si>
  <si>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</si>
  <si>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</si>
  <si>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</si>
  <si>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</si>
  <si>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</si>
  <si>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</si>
  <si>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</si>
  <si>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</si>
  <si>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</si>
  <si>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</si>
  <si>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</si>
  <si>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</si>
  <si>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</si>
  <si>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</si>
  <si>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</si>
  <si>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</si>
  <si>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</si>
  <si>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</si>
  <si>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</si>
  <si>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</si>
  <si>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</si>
  <si>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</si>
  <si>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</si>
  <si>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</si>
  <si>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</si>
  <si>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</si>
  <si>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</si>
  <si>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</si>
  <si>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</si>
  <si>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</si>
  <si>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</si>
  <si>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</si>
  <si>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</si>
  <si>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</si>
  <si>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</si>
  <si>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</si>
  <si>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</si>
  <si>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</si>
  <si>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</si>
  <si>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</si>
  <si>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</si>
  <si>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</si>
  <si>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</si>
  <si>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</si>
  <si>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</si>
  <si>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</si>
  <si>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</si>
  <si>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</si>
  <si>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</si>
  <si>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</si>
  <si>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</si>
  <si>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</si>
  <si>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</si>
  <si>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</si>
  <si>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</si>
  <si>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</si>
  <si>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</si>
  <si>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</si>
  <si>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</si>
  <si>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</si>
  <si>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</si>
  <si>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</si>
  <si>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</si>
  <si>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</si>
  <si>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</si>
  <si>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</si>
  <si>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</si>
  <si>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</si>
  <si>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</si>
  <si>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</si>
  <si>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</si>
  <si>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</si>
  <si>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</si>
  <si>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</si>
  <si>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</si>
  <si>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</si>
  <si>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</si>
  <si>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</si>
  <si>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</si>
  <si>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</si>
  <si>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</si>
  <si>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</si>
  <si>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</si>
  <si>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</si>
  <si>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</si>
  <si>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</si>
  <si>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</si>
  <si>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</si>
  <si>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</si>
  <si>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</si>
  <si>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</si>
  <si>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</si>
  <si>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</si>
  <si>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</si>
  <si>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</si>
  <si>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</si>
  <si>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</si>
  <si>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</si>
  <si>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</si>
  <si>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</si>
  <si>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</si>
  <si>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</si>
  <si>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</si>
  <si>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</si>
  <si>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</si>
  <si>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</si>
  <si>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</si>
  <si>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</si>
  <si>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</si>
  <si>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</si>
  <si>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</si>
  <si>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</si>
  <si>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</si>
  <si>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</si>
  <si>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</si>
  <si>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</si>
  <si>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</si>
  <si>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</si>
  <si>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</si>
  <si>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</si>
  <si>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</si>
  <si>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</si>
  <si>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</si>
  <si>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</si>
  <si>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</si>
  <si>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</si>
  <si>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</si>
  <si>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</si>
  <si>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</si>
  <si>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</si>
  <si>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</si>
  <si>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</si>
  <si>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</si>
  <si>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</si>
  <si>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</si>
  <si>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</si>
  <si>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</si>
  <si>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</si>
  <si>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</si>
  <si>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</si>
  <si>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</si>
  <si>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</si>
  <si>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</si>
  <si>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</si>
  <si>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</si>
  <si>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</si>
  <si>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</si>
  <si>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</si>
  <si>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</si>
  <si>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</si>
  <si>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</si>
  <si>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</si>
  <si>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</si>
  <si>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</si>
  <si>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</si>
  <si>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</si>
  <si>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</si>
  <si>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</si>
  <si>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</si>
  <si>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</si>
  <si>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</si>
  <si>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</si>
  <si>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</si>
  <si>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</si>
  <si>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</si>
  <si>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</si>
  <si>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</si>
  <si>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</si>
  <si>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</si>
  <si>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</si>
  <si>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</si>
  <si>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</si>
  <si>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</si>
  <si>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</si>
  <si>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</si>
  <si>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</si>
  <si>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</si>
  <si>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</si>
  <si>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</si>
  <si>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</si>
  <si>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</si>
  <si>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</si>
  <si>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</si>
  <si>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</si>
  <si>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</si>
  <si>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</si>
  <si>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</si>
  <si>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</si>
  <si>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</si>
  <si>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</si>
  <si>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</si>
  <si>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</si>
  <si>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</si>
  <si>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</si>
  <si>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</si>
  <si>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</si>
  <si>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</si>
  <si>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</si>
  <si>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</si>
  <si>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</si>
  <si>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</si>
  <si>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</si>
  <si>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</si>
  <si>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</si>
  <si>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</si>
  <si>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</si>
  <si>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</si>
  <si>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</si>
  <si>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</si>
  <si>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</si>
  <si>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</si>
  <si>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</si>
  <si>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</si>
  <si>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</si>
  <si>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</si>
  <si>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</si>
  <si>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</si>
  <si>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</si>
  <si>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</si>
  <si>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</si>
  <si>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</si>
  <si>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</si>
  <si>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</si>
  <si>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</si>
  <si>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</si>
  <si>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</si>
  <si>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</si>
  <si>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</si>
  <si>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</si>
  <si>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</si>
  <si>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</si>
  <si>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</si>
  <si>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</si>
  <si>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</si>
  <si>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</si>
  <si>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</si>
  <si>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</si>
  <si>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</si>
  <si>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</si>
  <si>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</si>
  <si>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</si>
  <si>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</si>
  <si>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</si>
  <si>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</si>
  <si>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</si>
  <si>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</si>
  <si>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</si>
  <si>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</si>
  <si>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</si>
  <si>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</si>
  <si>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</si>
  <si>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</si>
  <si>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</si>
  <si>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</si>
  <si>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</si>
  <si>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</si>
  <si>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</si>
  <si>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</si>
  <si>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</si>
  <si>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</si>
  <si>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</si>
  <si>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</si>
  <si>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</si>
  <si>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</si>
  <si>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</si>
  <si>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</si>
  <si>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</si>
  <si>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</si>
  <si>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</si>
  <si>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</si>
  <si>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</si>
  <si>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</si>
  <si>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</si>
  <si>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</si>
  <si>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</si>
  <si>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</si>
  <si>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</si>
  <si>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</si>
  <si>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</si>
  <si>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</si>
  <si>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</si>
  <si>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</si>
  <si>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</si>
  <si>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</si>
  <si>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</si>
  <si>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</si>
  <si>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</si>
  <si>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</si>
  <si>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</si>
  <si>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</si>
  <si>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</si>
  <si>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</si>
  <si>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</si>
  <si>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</si>
  <si>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</si>
  <si>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</si>
  <si>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</si>
  <si>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</si>
  <si>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</si>
  <si>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</si>
  <si>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</si>
  <si>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</si>
  <si>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</si>
  <si>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</si>
  <si>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</si>
  <si>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</si>
  <si>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</si>
  <si>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</si>
  <si>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</si>
  <si>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</si>
  <si>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</si>
  <si>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</si>
  <si>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</si>
  <si>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</si>
  <si>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</si>
  <si>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</si>
  <si>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</si>
  <si>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</si>
  <si>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</si>
  <si>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</si>
  <si>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</si>
  <si>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</si>
  <si>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</si>
  <si>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</si>
  <si>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</si>
  <si>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</si>
  <si>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</si>
  <si>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</si>
  <si>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</si>
  <si>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</si>
  <si>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</si>
  <si>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</si>
  <si>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</si>
  <si>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</si>
  <si>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</si>
  <si>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</si>
  <si>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</si>
  <si>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</si>
  <si>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</si>
  <si>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</si>
  <si>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</si>
  <si>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</si>
  <si>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</si>
  <si>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</si>
  <si>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</si>
  <si>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</si>
  <si>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</si>
  <si>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</si>
  <si>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</si>
  <si>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</si>
  <si>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</si>
  <si>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</si>
  <si>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</si>
  <si>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</si>
  <si>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</si>
  <si>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</si>
  <si>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</si>
  <si>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</si>
  <si>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</si>
  <si>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</si>
  <si>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</si>
  <si>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</si>
  <si>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</si>
  <si>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</si>
  <si>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</si>
  <si>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</si>
  <si>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</si>
  <si>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</si>
  <si>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</si>
  <si>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</si>
  <si>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</si>
  <si>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</si>
  <si>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</si>
  <si>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</si>
  <si>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</si>
  <si>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</si>
  <si>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</si>
  <si>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</si>
  <si>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</si>
  <si>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</si>
  <si>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</si>
  <si>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</si>
  <si>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</si>
  <si>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</si>
  <si>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</si>
  <si>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</si>
  <si>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</si>
  <si>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</si>
  <si>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</si>
  <si>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</si>
  <si>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</si>
  <si>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</si>
  <si>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</si>
  <si>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</si>
  <si>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</si>
  <si>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</si>
  <si>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</si>
  <si>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</si>
  <si>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</si>
  <si>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</si>
  <si>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</si>
  <si>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</si>
  <si>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</si>
  <si>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</si>
  <si>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</si>
  <si>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</si>
  <si>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</si>
  <si>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</si>
  <si>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</si>
  <si>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</si>
  <si>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</si>
  <si>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</si>
  <si>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</si>
  <si>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</si>
  <si>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</si>
  <si>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</si>
  <si>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</si>
  <si>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</si>
  <si>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</si>
  <si>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</si>
  <si>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</si>
  <si>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</si>
  <si>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</si>
  <si>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</si>
  <si>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</si>
  <si>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</si>
  <si>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</si>
  <si>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</si>
  <si>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</si>
  <si>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</si>
  <si>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</si>
  <si>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</si>
  <si>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</si>
  <si>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</si>
  <si>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</si>
  <si>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</si>
  <si>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</si>
  <si>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</si>
  <si>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</si>
  <si>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</si>
  <si>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</si>
  <si>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</si>
  <si>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</si>
  <si>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</si>
  <si>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</si>
  <si>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</si>
  <si>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</si>
  <si>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</si>
  <si>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</si>
  <si>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</si>
  <si>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</si>
  <si>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</si>
  <si>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</si>
  <si>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</si>
  <si>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</si>
  <si>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</si>
  <si>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</si>
  <si>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</si>
  <si>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</si>
  <si>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</si>
  <si>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</si>
  <si>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</si>
  <si>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</si>
  <si>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</si>
  <si>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</si>
  <si>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</si>
  <si>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</si>
  <si>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</si>
  <si>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</si>
  <si>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</si>
  <si>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</si>
  <si>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</si>
  <si>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</si>
  <si>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</si>
  <si>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</si>
  <si>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</si>
  <si>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</si>
  <si>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</si>
  <si>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</si>
  <si>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</si>
  <si>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</si>
  <si>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</si>
  <si>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</si>
  <si>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</si>
  <si>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</si>
  <si>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</si>
  <si>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</si>
  <si>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</si>
  <si>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</si>
  <si>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</si>
  <si>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</si>
  <si>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</si>
  <si>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</si>
  <si>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</si>
  <si>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</si>
  <si>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</si>
  <si>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</si>
  <si>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</si>
  <si>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</si>
  <si>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</si>
  <si>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</si>
  <si>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</si>
  <si>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</si>
  <si>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</si>
  <si>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</si>
  <si>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</si>
  <si>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</si>
  <si>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</si>
  <si>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</si>
  <si>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</si>
  <si>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</si>
  <si>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</si>
  <si>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</si>
  <si>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</si>
  <si>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</si>
  <si>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</si>
  <si>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</si>
  <si>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</si>
  <si>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</si>
  <si>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</si>
  <si>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</si>
  <si>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</si>
  <si>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</si>
  <si>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</si>
  <si>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</si>
  <si>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</si>
  <si>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</si>
  <si>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</si>
  <si>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</si>
  <si>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</si>
  <si>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</si>
  <si>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</si>
  <si>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</si>
  <si>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</si>
  <si>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</si>
  <si>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</si>
  <si>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</si>
  <si>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</si>
  <si>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</si>
  <si>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</si>
  <si>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</si>
  <si>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</si>
  <si>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</si>
  <si>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</si>
  <si>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</si>
  <si>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</si>
  <si>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</si>
  <si>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</si>
  <si>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</si>
  <si>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</si>
  <si>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</si>
  <si>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</si>
  <si>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</si>
  <si>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</si>
  <si>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</si>
  <si>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</si>
  <si>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</si>
  <si>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</si>
  <si>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</si>
  <si>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</si>
  <si>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</si>
  <si>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</si>
  <si>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</si>
  <si>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</si>
  <si>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</si>
  <si>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</si>
  <si>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</si>
  <si>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</si>
  <si>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</si>
  <si>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</si>
  <si>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</si>
  <si>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</si>
  <si>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</si>
  <si>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</si>
  <si>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</si>
  <si>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</si>
  <si>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</si>
  <si>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</si>
  <si>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</si>
  <si>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</si>
  <si>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</si>
  <si>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</si>
  <si>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</si>
  <si>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</si>
  <si>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</si>
  <si>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</si>
  <si>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</si>
  <si>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</si>
  <si>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</si>
  <si>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</si>
  <si>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</si>
  <si>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</si>
  <si>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</si>
  <si>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</si>
  <si>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</si>
  <si>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</si>
  <si>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</si>
  <si>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</si>
  <si>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</si>
  <si>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</si>
  <si>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</si>
  <si>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</si>
  <si>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</si>
  <si>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</si>
  <si>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</si>
  <si>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</si>
  <si>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</si>
  <si>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</si>
  <si>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</si>
  <si>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</si>
  <si>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</si>
  <si>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</si>
  <si>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</si>
  <si>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</si>
  <si>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</si>
  <si>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</si>
  <si>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</si>
  <si>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</si>
  <si>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</si>
  <si>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</si>
  <si>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</si>
  <si>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</si>
  <si>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</si>
  <si>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</si>
  <si>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</si>
  <si>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</si>
  <si>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</si>
  <si>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</si>
  <si>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</si>
  <si>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</si>
  <si>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</si>
  <si>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</si>
  <si>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</si>
  <si>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</si>
  <si>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</si>
  <si>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</si>
  <si>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</si>
  <si>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</si>
  <si>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</si>
  <si>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</si>
  <si>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</si>
  <si>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</si>
  <si>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</si>
  <si>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</si>
  <si>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</si>
  <si>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</si>
  <si>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</si>
  <si>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</si>
  <si>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</si>
  <si>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</si>
  <si>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</si>
  <si>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</si>
  <si>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</si>
  <si>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</si>
  <si>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</si>
  <si>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</si>
  <si>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</si>
  <si>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</si>
  <si>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</si>
  <si>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</si>
  <si>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</si>
  <si>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</si>
  <si>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</si>
  <si>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</si>
  <si>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</si>
  <si>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</si>
  <si>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</si>
  <si>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</si>
  <si>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</si>
  <si>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</si>
  <si>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</si>
  <si>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</si>
  <si>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</si>
  <si>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</si>
  <si>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</si>
  <si>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</si>
  <si>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</si>
  <si>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</si>
  <si>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</si>
  <si>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</si>
  <si>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</si>
  <si>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</si>
  <si>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</si>
  <si>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</si>
  <si>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</si>
  <si>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</si>
  <si>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</si>
  <si>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</si>
  <si>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</si>
  <si>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</si>
  <si>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</si>
  <si>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</si>
  <si>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</si>
  <si>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</si>
  <si>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</si>
  <si>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</si>
  <si>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</si>
  <si>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</si>
  <si>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</si>
  <si>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</si>
  <si>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</si>
  <si>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</si>
  <si>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</si>
  <si>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</si>
  <si>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</si>
  <si>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</si>
  <si>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</si>
  <si>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</si>
  <si>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</si>
  <si>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</si>
  <si>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</si>
  <si>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</si>
  <si>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</si>
  <si>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</si>
  <si>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</si>
  <si>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</si>
  <si>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</si>
  <si>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</si>
  <si>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</si>
  <si>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</si>
  <si>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</si>
  <si>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</si>
  <si>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</si>
  <si>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</si>
  <si>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</si>
  <si>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</si>
  <si>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</si>
  <si>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</si>
  <si>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</si>
  <si>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</si>
  <si>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</si>
  <si>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</si>
  <si>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</si>
  <si>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</si>
  <si>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</si>
  <si>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</si>
  <si>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</si>
  <si>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</si>
  <si>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</si>
  <si>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</si>
  <si>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</si>
  <si>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</si>
  <si>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</si>
  <si>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</si>
  <si>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</si>
  <si>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</si>
  <si>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</si>
  <si>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</si>
  <si>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</si>
  <si>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</si>
  <si>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</si>
  <si>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</si>
  <si>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</si>
  <si>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</si>
  <si>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</si>
  <si>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</si>
  <si>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</si>
  <si>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</si>
  <si>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</si>
  <si>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</si>
  <si>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</si>
  <si>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</si>
  <si>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</si>
  <si>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</si>
  <si>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</si>
  <si>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</si>
  <si>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</si>
  <si>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</si>
  <si>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</si>
  <si>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</si>
  <si>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</si>
  <si>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</si>
  <si>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</si>
  <si>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</si>
  <si>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</si>
  <si>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</si>
  <si>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</si>
  <si>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</si>
  <si>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</si>
  <si>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</si>
  <si>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</si>
  <si>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</si>
  <si>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</si>
  <si>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</si>
  <si>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</si>
  <si>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</si>
  <si>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</si>
  <si>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</si>
  <si>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</si>
  <si>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</si>
  <si>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</si>
  <si>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</si>
  <si>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</si>
  <si>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</si>
  <si>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</si>
  <si>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</si>
  <si>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</si>
  <si>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</si>
  <si>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</si>
  <si>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</si>
  <si>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</si>
  <si>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</si>
  <si>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</si>
  <si>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</si>
  <si>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</si>
  <si>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</si>
  <si>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</si>
  <si>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</si>
  <si>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</si>
  <si>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</si>
  <si>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</si>
  <si>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</si>
  <si>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</si>
  <si>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</si>
  <si>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</si>
  <si>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</si>
  <si>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</si>
  <si>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</si>
  <si>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</si>
  <si>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</si>
  <si>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</si>
  <si>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</si>
  <si>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</si>
  <si>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</si>
  <si>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</si>
  <si>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</si>
  <si>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</si>
  <si>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</si>
  <si>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</si>
  <si>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</si>
  <si>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</si>
  <si>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</si>
  <si>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</si>
  <si>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</si>
  <si>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</si>
  <si>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</si>
  <si>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</si>
  <si>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</si>
  <si>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</si>
  <si>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</si>
  <si>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</si>
  <si>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</si>
  <si>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</si>
  <si>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</si>
  <si>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</si>
  <si>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</si>
  <si>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</si>
  <si>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</si>
  <si>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</si>
  <si>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</si>
  <si>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</si>
  <si>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</si>
  <si>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</si>
  <si>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</si>
  <si>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</si>
  <si>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</si>
  <si>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</si>
  <si>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</si>
  <si>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</si>
  <si>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</si>
  <si>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</si>
  <si>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</si>
  <si>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</si>
  <si>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</si>
  <si>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</si>
  <si>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</si>
  <si>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</si>
  <si>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</si>
  <si>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</si>
  <si>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</si>
  <si>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</si>
  <si>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</si>
  <si>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</si>
  <si>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</si>
  <si>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</si>
  <si>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</si>
  <si>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</si>
  <si>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</si>
  <si>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</si>
  <si>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</si>
  <si>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</si>
  <si>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</si>
  <si>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</si>
  <si>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</si>
  <si>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</si>
  <si>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</si>
  <si>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</si>
  <si>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</si>
  <si>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</si>
  <si>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</si>
  <si>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</si>
  <si>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</si>
  <si>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</si>
  <si>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</si>
  <si>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</si>
  <si>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</si>
  <si>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</si>
  <si>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</si>
  <si>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</si>
  <si>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</si>
  <si>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</si>
  <si>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</si>
  <si>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</si>
  <si>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</si>
  <si>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</si>
  <si>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</si>
  <si>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</si>
  <si>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</si>
  <si>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</si>
  <si>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</si>
  <si>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</si>
  <si>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</si>
  <si>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</si>
  <si>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</si>
  <si>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</si>
  <si>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</si>
  <si>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</si>
  <si>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</si>
  <si>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</si>
  <si>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</si>
  <si>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</si>
  <si>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</si>
  <si>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</si>
  <si>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</si>
  <si>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</si>
  <si>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</si>
  <si>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</si>
  <si>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</si>
  <si>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</si>
  <si>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</si>
  <si>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</si>
  <si>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</si>
  <si>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</si>
  <si>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</si>
  <si>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</si>
  <si>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</si>
  <si>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</si>
  <si>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</si>
  <si>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</si>
  <si>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</si>
  <si>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</si>
  <si>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</si>
  <si>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</si>
  <si>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</si>
  <si>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</si>
  <si>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</si>
  <si>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</si>
  <si>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</si>
  <si>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</si>
  <si>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</si>
  <si>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</si>
  <si>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</si>
  <si>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</si>
  <si>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</si>
  <si>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</si>
  <si>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</si>
  <si>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</si>
  <si>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</si>
  <si>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</si>
  <si>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</si>
  <si>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</si>
  <si>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</si>
  <si>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</si>
  <si>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</si>
  <si>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</si>
  <si>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</si>
  <si>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</si>
  <si>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</si>
  <si>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</si>
  <si>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</si>
  <si>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</si>
  <si>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</si>
  <si>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</si>
  <si>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</si>
  <si>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</si>
  <si>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</si>
  <si>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</si>
  <si>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</si>
  <si>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</si>
  <si>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</si>
  <si>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</si>
  <si>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</si>
  <si>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</si>
  <si>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</si>
  <si>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</si>
  <si>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</si>
  <si>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</si>
  <si>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</si>
  <si>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</si>
  <si>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</si>
  <si>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</si>
  <si>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</si>
  <si>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</si>
  <si>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</si>
  <si>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</si>
  <si>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</si>
  <si>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</si>
  <si>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</si>
  <si>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</si>
  <si>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</si>
  <si>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</si>
  <si>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</si>
  <si>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</si>
  <si>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</si>
  <si>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</si>
  <si>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</si>
  <si>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</si>
  <si>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</si>
  <si>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</si>
  <si>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</si>
  <si>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</si>
  <si>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</si>
  <si>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</si>
  <si>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</si>
  <si>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</si>
  <si>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</si>
  <si>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</si>
  <si>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</si>
  <si>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</si>
  <si>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</si>
  <si>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</si>
  <si>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</si>
  <si>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</si>
  <si>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</si>
  <si>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</si>
  <si>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</si>
  <si>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</si>
  <si>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</si>
  <si>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</si>
  <si>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</si>
  <si>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</si>
  <si>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</si>
  <si>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</si>
  <si>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</si>
  <si>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</si>
  <si>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</si>
  <si>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</si>
  <si>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</si>
  <si>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</si>
  <si>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</si>
  <si>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</si>
  <si>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</si>
  <si>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</si>
  <si>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</si>
  <si>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</si>
  <si>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</si>
  <si>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</si>
  <si>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</si>
  <si>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</si>
  <si>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</si>
  <si>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</si>
  <si>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</si>
  <si>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</si>
  <si>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</si>
  <si>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</si>
  <si>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</si>
  <si>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</si>
  <si>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</si>
  <si>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</si>
  <si>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</si>
  <si>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</si>
  <si>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</si>
  <si>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</si>
  <si>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</si>
  <si>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</si>
  <si>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</si>
  <si>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</si>
  <si>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</si>
  <si>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</si>
  <si>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</si>
  <si>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</si>
  <si>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</si>
  <si>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</si>
  <si>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</si>
  <si>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</si>
  <si>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</si>
  <si>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</si>
  <si>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</si>
  <si>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</si>
  <si>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</si>
  <si>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</si>
  <si>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</si>
  <si>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</si>
  <si>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</si>
  <si>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</si>
  <si>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</si>
  <si>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</si>
  <si>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</si>
  <si>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</si>
  <si>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</si>
  <si>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</si>
  <si>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</si>
  <si>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</si>
  <si>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</si>
  <si>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</si>
  <si>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</si>
  <si>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</si>
  <si>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</si>
  <si>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</si>
  <si>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</si>
  <si>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</si>
  <si>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</si>
  <si>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</si>
  <si>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</si>
  <si>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</si>
  <si>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</si>
  <si>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</si>
  <si>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</si>
  <si>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</si>
  <si>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</si>
  <si>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</si>
  <si>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</si>
  <si>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</si>
  <si>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</si>
  <si>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</si>
  <si>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</si>
  <si>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</si>
  <si>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</si>
  <si>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</si>
  <si>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</si>
  <si>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</si>
  <si>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</si>
  <si>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</si>
  <si>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</si>
  <si>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</si>
  <si>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</si>
  <si>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</si>
  <si>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</si>
  <si>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</si>
  <si>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</si>
  <si>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</si>
  <si>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</si>
  <si>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</si>
  <si>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</si>
  <si>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</si>
  <si>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</si>
  <si>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</si>
  <si>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</si>
  <si>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</si>
  <si>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</si>
  <si>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</si>
  <si>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</si>
  <si>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</si>
  <si>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</si>
  <si>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</si>
  <si>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</si>
  <si>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</si>
  <si>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</si>
  <si>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</si>
  <si>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</si>
  <si>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</si>
  <si>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</si>
  <si>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</si>
  <si>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</si>
  <si>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</si>
  <si>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</si>
  <si>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</si>
  <si>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</si>
  <si>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</si>
  <si>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</si>
  <si>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</si>
  <si>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</si>
  <si>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</si>
  <si>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</si>
  <si>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</si>
  <si>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</si>
  <si>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</si>
  <si>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</si>
  <si>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</si>
  <si>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</si>
  <si>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</si>
  <si>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</si>
  <si>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</si>
  <si>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</si>
  <si>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</si>
  <si>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</si>
  <si>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</si>
  <si>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</si>
  <si>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</si>
  <si>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</si>
  <si>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</si>
  <si>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</si>
  <si>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</si>
  <si>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</si>
  <si>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</si>
  <si>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</si>
  <si>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</si>
  <si>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</si>
  <si>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</si>
  <si>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</si>
  <si>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</si>
  <si>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</si>
  <si>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</si>
  <si>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</si>
  <si>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</si>
  <si>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</si>
  <si>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</si>
  <si>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</si>
  <si>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</si>
  <si>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</si>
  <si>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</si>
  <si>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</si>
  <si>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</si>
  <si>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</si>
  <si>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</si>
  <si>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</si>
  <si>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</si>
  <si>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</si>
  <si>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</si>
  <si>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</si>
  <si>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</si>
  <si>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</si>
  <si>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</si>
  <si>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</si>
  <si>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</si>
  <si>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</si>
  <si>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</si>
  <si>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</si>
  <si>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</si>
  <si>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</si>
  <si>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</si>
  <si>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</si>
  <si>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</si>
  <si>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</si>
  <si>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</si>
  <si>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</si>
  <si>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</si>
  <si>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</si>
  <si>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</si>
  <si>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</si>
  <si>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</si>
  <si>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</si>
  <si>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</si>
  <si>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</si>
  <si>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</si>
  <si>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</si>
  <si>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</si>
  <si>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</si>
  <si>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</si>
  <si>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</si>
  <si>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</si>
  <si>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</si>
  <si>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</si>
  <si>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</si>
  <si>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</si>
  <si>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</si>
  <si>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</si>
  <si>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</si>
  <si>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</si>
  <si>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</si>
  <si>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</si>
  <si>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</si>
  <si>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</si>
  <si>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</si>
  <si>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</si>
  <si>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</si>
  <si>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</si>
  <si>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</si>
  <si>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</si>
  <si>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</si>
  <si>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</si>
  <si>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</si>
  <si>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</si>
  <si>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</si>
  <si>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</si>
  <si>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</si>
  <si>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</si>
  <si>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</si>
  <si>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</si>
  <si>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</si>
  <si>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</si>
  <si>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</si>
  <si>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</si>
  <si>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</si>
  <si>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</si>
  <si>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</si>
  <si>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</si>
  <si>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</si>
  <si>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</si>
  <si>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</si>
  <si>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</si>
  <si>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</si>
  <si>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</si>
  <si>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</si>
  <si>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</si>
  <si>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</si>
  <si>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</si>
  <si>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</si>
  <si>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</si>
  <si>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</si>
  <si>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</si>
  <si>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</si>
  <si>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</si>
  <si>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</si>
  <si>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</si>
  <si>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</si>
  <si>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</si>
  <si>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</si>
  <si>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</si>
  <si>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</si>
  <si>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</si>
  <si>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</si>
  <si>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</si>
  <si>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</si>
  <si>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</si>
  <si>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</si>
  <si>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</si>
  <si>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</si>
  <si>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</si>
  <si>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</si>
  <si>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</si>
  <si>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</si>
  <si>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</si>
  <si>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</si>
  <si>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</si>
  <si>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</si>
  <si>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</si>
  <si>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</si>
  <si>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</si>
  <si>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</si>
  <si>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</si>
  <si>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</si>
  <si>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</si>
  <si>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</si>
  <si>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</si>
  <si>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</si>
  <si>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</si>
  <si>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</si>
  <si>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</si>
  <si>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</si>
  <si>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</si>
  <si>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</si>
  <si>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</si>
  <si>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</si>
  <si>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</si>
  <si>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</si>
  <si>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</si>
  <si>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</si>
  <si>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</si>
  <si>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</si>
  <si>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</si>
  <si>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</si>
  <si>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</si>
  <si>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</si>
  <si>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</si>
  <si>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</si>
  <si>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</si>
  <si>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</si>
  <si>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</si>
  <si>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</si>
  <si>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</si>
  <si>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</si>
  <si>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</si>
  <si>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</si>
  <si>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</si>
  <si>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</si>
  <si>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</si>
  <si>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</si>
  <si>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</si>
  <si>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</si>
  <si>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</si>
  <si>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</si>
  <si>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</si>
  <si>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</si>
  <si>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</si>
  <si>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</si>
  <si>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</si>
  <si>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</si>
  <si>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</si>
  <si>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</si>
  <si>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</si>
  <si>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</si>
  <si>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</si>
  <si>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</si>
  <si>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</si>
  <si>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</si>
  <si>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</si>
  <si>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</si>
  <si>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</si>
  <si>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</si>
  <si>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</si>
  <si>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</si>
  <si>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</si>
  <si>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</si>
  <si>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</si>
  <si>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</si>
  <si>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</si>
  <si>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</si>
  <si>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</si>
  <si>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</si>
  <si>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</si>
  <si>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</si>
  <si>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</si>
  <si>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</si>
  <si>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</si>
  <si>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</si>
  <si>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</si>
  <si>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</si>
  <si>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</si>
  <si>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</si>
  <si>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</si>
  <si>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</si>
  <si>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</si>
  <si>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</si>
  <si>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</si>
  <si>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</si>
  <si>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</si>
  <si>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</si>
  <si>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</si>
  <si>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</si>
  <si>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</si>
  <si>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</si>
  <si>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</si>
  <si>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</si>
  <si>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</si>
  <si>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</si>
  <si>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</si>
  <si>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</si>
  <si>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</si>
  <si>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</si>
  <si>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</si>
  <si>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</si>
  <si>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</si>
  <si>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</si>
  <si>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</si>
  <si>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</si>
  <si>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</si>
  <si>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</si>
  <si>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</si>
  <si>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</si>
  <si>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</si>
  <si>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</si>
  <si>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</si>
  <si>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</si>
  <si>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</si>
  <si>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</si>
  <si>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</si>
  <si>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</si>
  <si>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</si>
  <si>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</si>
  <si>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</si>
  <si>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</si>
  <si>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</si>
  <si>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</si>
  <si>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</si>
  <si>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</si>
  <si>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</si>
  <si>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</si>
  <si>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</si>
  <si>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</si>
  <si>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</si>
  <si>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</si>
  <si>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</si>
  <si>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</si>
  <si>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</si>
  <si>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</si>
  <si>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</si>
  <si>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</si>
  <si>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</si>
  <si>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</si>
  <si>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</si>
  <si>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</si>
  <si>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</si>
  <si>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</si>
  <si>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</si>
  <si>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</si>
  <si>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</si>
  <si>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</si>
  <si>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</si>
  <si>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</si>
  <si>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</si>
  <si>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</si>
  <si>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</si>
  <si>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</si>
  <si>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</si>
  <si>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</si>
  <si>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</si>
  <si>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</si>
  <si>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</si>
  <si>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</si>
  <si>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</si>
  <si>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</si>
  <si>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</si>
  <si>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</si>
  <si>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</si>
  <si>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</si>
  <si>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</si>
  <si>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</si>
  <si>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</si>
  <si>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</si>
  <si>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</si>
  <si>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</si>
  <si>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</si>
  <si>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</si>
  <si>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</si>
  <si>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</si>
  <si>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</si>
  <si>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</si>
  <si>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</si>
  <si>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</si>
  <si>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</si>
  <si>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</si>
  <si>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</si>
  <si>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</si>
  <si>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</si>
  <si>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</si>
  <si>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</si>
  <si>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</si>
  <si>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</si>
  <si>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</si>
  <si>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</si>
  <si>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</si>
  <si>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</si>
  <si>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</si>
  <si>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</si>
  <si>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</si>
  <si>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</si>
  <si>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</si>
  <si>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</si>
  <si>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</si>
  <si>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</si>
  <si>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</si>
  <si>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</si>
  <si>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</si>
  <si>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</si>
  <si>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</si>
  <si>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</si>
  <si>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</si>
  <si>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</si>
  <si>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</si>
  <si>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</si>
  <si>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</si>
  <si>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</si>
  <si>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</si>
  <si>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</si>
  <si>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</si>
  <si>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</si>
  <si>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</si>
  <si>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</si>
  <si>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</si>
  <si>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</si>
  <si>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</si>
  <si>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</si>
  <si>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</si>
  <si>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</si>
  <si>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</si>
  <si>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</si>
  <si>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</si>
  <si>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</si>
  <si>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</si>
  <si>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</si>
  <si>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</si>
  <si>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</si>
  <si>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</si>
  <si>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</si>
  <si>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</si>
  <si>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</si>
  <si>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</si>
  <si>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</si>
  <si>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</si>
  <si>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</si>
  <si>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</si>
  <si>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</si>
  <si>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</si>
  <si>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</si>
  <si>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</si>
  <si>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</si>
  <si>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</si>
  <si>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</si>
  <si>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</si>
  <si>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</si>
  <si>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</si>
  <si>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</si>
  <si>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</si>
  <si>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</si>
  <si>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</si>
  <si>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</si>
  <si>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</si>
  <si>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</si>
  <si>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</si>
  <si>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</si>
  <si>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</si>
  <si>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</si>
  <si>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</si>
  <si>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</si>
  <si>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</si>
  <si>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</si>
  <si>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</si>
  <si>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</si>
  <si>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</si>
  <si>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</si>
  <si>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</si>
  <si>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</si>
  <si>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</si>
  <si>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</si>
  <si>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</si>
  <si>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</si>
  <si>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</si>
  <si>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</si>
  <si>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</si>
  <si>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</si>
  <si>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</si>
  <si>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</si>
  <si>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</si>
  <si>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</si>
  <si>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</si>
  <si>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</si>
  <si>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</si>
  <si>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</si>
  <si>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</si>
  <si>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</si>
  <si>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</si>
  <si>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</si>
  <si>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</si>
  <si>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</si>
  <si>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</si>
  <si>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</si>
  <si>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</si>
  <si>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</si>
  <si>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</si>
  <si>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</si>
  <si>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</si>
  <si>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</si>
  <si>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</si>
  <si>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</si>
  <si>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</si>
  <si>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</si>
  <si>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</si>
  <si>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</si>
  <si>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</si>
  <si>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</si>
  <si>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</si>
  <si>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</si>
  <si>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</si>
  <si>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</si>
  <si>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</si>
  <si>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</si>
  <si>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</si>
  <si>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</si>
  <si>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</si>
  <si>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</si>
  <si>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</si>
  <si>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</si>
  <si>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</si>
  <si>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</si>
  <si>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</si>
  <si>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</si>
  <si>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</si>
  <si>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</si>
  <si>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</si>
  <si>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</si>
  <si>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</si>
  <si>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</si>
  <si>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</si>
  <si>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</si>
  <si>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</si>
  <si>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</si>
  <si>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</si>
  <si>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</si>
  <si>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</si>
  <si>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</si>
  <si>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</si>
  <si>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</si>
  <si>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</si>
  <si>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</si>
  <si>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</si>
  <si>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</si>
  <si>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</si>
  <si>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</si>
  <si>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</si>
  <si>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</si>
  <si>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</si>
  <si>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</si>
  <si>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</si>
  <si>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</si>
  <si>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</si>
  <si>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</si>
  <si>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</si>
  <si>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</si>
  <si>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</si>
  <si>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</si>
  <si>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</si>
  <si>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</si>
  <si>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</si>
  <si>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</si>
  <si>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</si>
  <si>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</si>
  <si>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</si>
  <si>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</si>
  <si>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</si>
  <si>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</si>
  <si>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</si>
  <si>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</si>
  <si>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</si>
  <si>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</si>
  <si>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</si>
  <si>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</si>
  <si>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</si>
  <si>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</si>
  <si>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</si>
  <si>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</si>
  <si>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</si>
  <si>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</si>
  <si>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</si>
  <si>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</si>
  <si>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</si>
  <si>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</si>
  <si>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</si>
  <si>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</si>
  <si>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</si>
  <si>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</si>
  <si>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</si>
  <si>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</si>
  <si>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</si>
  <si>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</si>
  <si>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</si>
  <si>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</si>
  <si>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</si>
  <si>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</si>
  <si>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</si>
  <si>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</si>
  <si>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</si>
  <si>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</si>
  <si>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</si>
  <si>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</si>
  <si>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</si>
  <si>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</si>
  <si>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</si>
  <si>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</si>
  <si>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</si>
  <si>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</si>
  <si>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</si>
  <si>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</si>
  <si>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</si>
  <si>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</si>
  <si>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</si>
  <si>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</si>
  <si>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</si>
  <si>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</si>
  <si>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</si>
  <si>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</si>
  <si>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</si>
  <si>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</si>
  <si>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</si>
  <si>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</si>
  <si>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</si>
  <si>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</si>
  <si>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</si>
  <si>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</si>
  <si>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</si>
  <si>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</si>
  <si>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</si>
  <si>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</si>
  <si>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</si>
  <si>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</si>
  <si>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</si>
  <si>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</si>
  <si>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</si>
  <si>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</si>
  <si>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</si>
  <si>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</si>
  <si>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</si>
  <si>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</si>
  <si>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</si>
  <si>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</si>
  <si>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</si>
  <si>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</si>
  <si>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</si>
  <si>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</si>
  <si>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</si>
  <si>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</si>
  <si>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</si>
  <si>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</si>
  <si>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</si>
  <si>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</si>
  <si>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</si>
  <si>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</si>
  <si>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</si>
  <si>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</si>
  <si>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</si>
  <si>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</si>
  <si>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</si>
  <si>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</si>
  <si>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</si>
  <si>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</si>
  <si>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</si>
  <si>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</si>
  <si>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</si>
  <si>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</si>
  <si>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</si>
  <si>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</si>
  <si>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</si>
  <si>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</si>
  <si>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</si>
  <si>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</si>
  <si>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</si>
  <si>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</si>
  <si>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</si>
  <si>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</si>
  <si>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</si>
  <si>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</si>
  <si>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</si>
  <si>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</si>
  <si>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</si>
  <si>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</si>
  <si>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</si>
  <si>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</si>
  <si>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</si>
  <si>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</si>
  <si>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</si>
  <si>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</si>
  <si>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</si>
  <si>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</si>
  <si>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</si>
  <si>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</si>
  <si>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</si>
  <si>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</si>
  <si>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</si>
  <si>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</si>
  <si>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</si>
  <si>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</si>
  <si>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</si>
  <si>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</si>
  <si>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</si>
  <si>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</si>
  <si>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</si>
  <si>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</si>
  <si>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</si>
  <si>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</si>
  <si>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</si>
  <si>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</si>
  <si>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</si>
  <si>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</si>
  <si>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</si>
  <si>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</si>
  <si>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</si>
  <si>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</si>
  <si>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</si>
  <si>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</si>
  <si>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</si>
  <si>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</si>
  <si>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</si>
  <si>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</si>
  <si>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</si>
  <si>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</si>
  <si>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</si>
  <si>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</si>
  <si>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</si>
  <si>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</si>
  <si>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</si>
  <si>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</si>
  <si>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</si>
  <si>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</si>
  <si>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</si>
  <si>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</si>
  <si>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</si>
  <si>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</si>
  <si>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</si>
  <si>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</si>
  <si>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</si>
  <si>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</si>
  <si>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</si>
  <si>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</si>
  <si>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</si>
  <si>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</si>
  <si>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</si>
  <si>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</si>
  <si>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</si>
  <si>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</si>
  <si>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</si>
  <si>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</si>
  <si>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</si>
  <si>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</si>
  <si>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</si>
  <si>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</si>
  <si>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</si>
  <si>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</si>
  <si>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</si>
  <si>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</si>
  <si>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</si>
  <si>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</si>
  <si>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</si>
  <si>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</si>
  <si>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</si>
  <si>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</si>
  <si>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</si>
  <si>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</si>
  <si>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</si>
  <si>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</si>
  <si>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</si>
  <si>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</si>
  <si>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</si>
  <si>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</si>
  <si>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</si>
  <si>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</si>
  <si>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</si>
  <si>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</si>
  <si>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</si>
  <si>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</si>
  <si>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</si>
  <si>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</si>
  <si>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</si>
  <si>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</si>
  <si>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</si>
  <si>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</si>
  <si>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</si>
  <si>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</si>
  <si>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</si>
  <si>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</si>
  <si>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</si>
  <si>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</si>
  <si>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</si>
  <si>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</si>
  <si>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</si>
  <si>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</si>
  <si>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</si>
  <si>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</si>
  <si>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</si>
  <si>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</si>
  <si>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</si>
  <si>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</si>
  <si>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</si>
  <si>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</si>
  <si>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</si>
  <si>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</si>
  <si>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</si>
  <si>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</si>
  <si>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</si>
  <si>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</si>
  <si>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</si>
  <si>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</si>
  <si>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</si>
  <si>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</si>
  <si>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</si>
  <si>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</si>
  <si>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</si>
  <si>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</si>
  <si>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</si>
  <si>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</si>
  <si>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</si>
  <si>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</si>
  <si>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</si>
  <si>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</si>
  <si>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</si>
  <si>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</si>
  <si>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</si>
  <si>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</si>
  <si>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</si>
  <si>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</si>
  <si>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</si>
  <si>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</si>
  <si>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</si>
  <si>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</si>
  <si>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</si>
  <si>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</si>
  <si>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</si>
  <si>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</si>
  <si>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</si>
  <si>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</si>
  <si>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</si>
  <si>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</si>
  <si>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</si>
  <si>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</si>
  <si>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</si>
  <si>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</si>
  <si>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</si>
  <si>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</si>
  <si>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</si>
  <si>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</si>
  <si>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</si>
  <si>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</si>
  <si>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</si>
  <si>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</si>
  <si>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</si>
  <si>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</si>
  <si>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</si>
  <si>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</si>
  <si>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</si>
  <si>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</si>
  <si>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</si>
  <si>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</si>
  <si>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</si>
  <si>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</si>
  <si>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</si>
  <si>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</si>
  <si>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</si>
  <si>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</si>
  <si>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</si>
  <si>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</si>
  <si>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</si>
  <si>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</si>
  <si>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</si>
  <si>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</si>
  <si>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</si>
  <si>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</si>
  <si>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</si>
  <si>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</si>
  <si>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</si>
  <si>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</si>
  <si>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</si>
  <si>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</si>
  <si>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</si>
  <si>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</si>
  <si>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</si>
  <si>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</si>
  <si>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</si>
  <si>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</si>
  <si>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</si>
  <si>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</si>
  <si>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</si>
  <si>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</si>
  <si>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</si>
  <si>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</si>
  <si>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</si>
  <si>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</si>
  <si>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</si>
  <si>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</si>
  <si>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</si>
  <si>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</si>
  <si>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</si>
  <si>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</si>
  <si>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</si>
  <si>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</si>
  <si>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</si>
  <si>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</si>
  <si>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</si>
  <si>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</si>
  <si>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</si>
  <si>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</si>
  <si>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</si>
  <si>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</si>
  <si>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</si>
  <si>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</si>
  <si>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</si>
  <si>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</si>
  <si>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</si>
  <si>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</si>
  <si>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</si>
  <si>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</si>
  <si>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</si>
  <si>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</si>
  <si>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</si>
  <si>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</si>
  <si>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</si>
  <si>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</si>
  <si>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</si>
  <si>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</si>
  <si>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</si>
  <si>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</si>
  <si>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</si>
  <si>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</si>
  <si>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</si>
  <si>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</si>
  <si>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</si>
  <si>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</si>
  <si>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</si>
  <si>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</si>
  <si>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</si>
  <si>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</si>
  <si>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</si>
  <si>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</si>
  <si>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</si>
  <si>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</si>
  <si>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</si>
  <si>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</si>
  <si>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</si>
  <si>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</si>
  <si>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</si>
  <si>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</si>
  <si>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</si>
  <si>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</si>
  <si>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</si>
  <si>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</si>
  <si>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</si>
  <si>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</si>
  <si>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</si>
  <si>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</si>
  <si>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</si>
  <si>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</si>
  <si>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</si>
  <si>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</si>
  <si>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</si>
  <si>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</si>
  <si>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</si>
  <si>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</si>
  <si>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</si>
  <si>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</si>
  <si>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</si>
  <si>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</si>
  <si>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</si>
  <si>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</si>
  <si>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</si>
  <si>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</si>
  <si>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</si>
  <si>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</si>
  <si>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</si>
  <si>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</si>
  <si>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</si>
  <si>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</si>
  <si>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</si>
  <si>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</si>
  <si>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</si>
  <si>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</si>
  <si>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</si>
  <si>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</si>
  <si>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</si>
  <si>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</si>
  <si>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</si>
  <si>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</si>
  <si>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</si>
  <si>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</si>
  <si>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</si>
  <si>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</si>
  <si>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</si>
  <si>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</si>
  <si>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</si>
  <si>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</si>
  <si>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</si>
  <si>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</si>
  <si>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</si>
  <si>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</si>
  <si>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</si>
  <si>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</si>
  <si>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</si>
  <si>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</si>
  <si>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</si>
  <si>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</si>
  <si>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</si>
  <si>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</si>
  <si>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</si>
  <si>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</si>
  <si>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</si>
  <si>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</si>
  <si>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</si>
  <si>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</si>
  <si>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</si>
  <si>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</si>
  <si>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</si>
  <si>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</si>
  <si>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</si>
  <si>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</si>
  <si>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</si>
  <si>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</si>
  <si>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</si>
  <si>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</si>
  <si>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</si>
  <si>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</si>
  <si>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</si>
  <si>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</si>
  <si>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</si>
  <si>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</si>
  <si>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</si>
  <si>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</si>
  <si>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</si>
  <si>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</si>
  <si>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</si>
  <si>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</si>
  <si>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</si>
  <si>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</si>
  <si>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</si>
  <si>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</si>
  <si>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</si>
  <si>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</si>
  <si>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</si>
  <si>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</si>
  <si>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</si>
  <si>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</si>
  <si>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</si>
  <si>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</si>
  <si>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</si>
  <si>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</si>
  <si>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</si>
  <si>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</si>
  <si>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</si>
  <si>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</si>
  <si>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</si>
  <si>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</si>
  <si>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</si>
  <si>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</si>
  <si>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</si>
  <si>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</si>
  <si>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</si>
  <si>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</si>
  <si>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</si>
  <si>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</si>
  <si>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</si>
  <si>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</si>
  <si>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</si>
  <si>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</si>
  <si>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</si>
  <si>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</si>
  <si>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</si>
  <si>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</si>
  <si>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</si>
  <si>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</si>
  <si>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</si>
  <si>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</si>
  <si>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</si>
  <si>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</si>
  <si>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</si>
  <si>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</si>
  <si>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</si>
  <si>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</si>
  <si>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</si>
  <si>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</si>
  <si>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</si>
  <si>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</si>
  <si>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</si>
  <si>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</si>
  <si>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</si>
  <si>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</si>
  <si>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</si>
  <si>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</si>
  <si>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</si>
  <si>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</si>
  <si>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</si>
  <si>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</si>
  <si>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</si>
  <si>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</si>
  <si>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</si>
  <si>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</si>
  <si>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</si>
  <si>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</si>
  <si>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</si>
  <si>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</si>
  <si>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</si>
  <si>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</si>
  <si>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</si>
  <si>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</si>
  <si>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</si>
  <si>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</si>
  <si>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</si>
  <si>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</si>
  <si>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</si>
  <si>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</si>
  <si>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</si>
  <si>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</si>
  <si>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</si>
  <si>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</si>
  <si>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</si>
  <si>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</si>
  <si>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</si>
  <si>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</si>
  <si>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</si>
  <si>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</si>
  <si>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</si>
  <si>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</si>
  <si>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</si>
  <si>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</si>
  <si>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</si>
  <si>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</si>
  <si>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</si>
  <si>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</si>
  <si>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</si>
  <si>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</si>
  <si>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</si>
  <si>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</si>
  <si>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</si>
  <si>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</si>
  <si>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</si>
  <si>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</si>
  <si>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</si>
  <si>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</si>
  <si>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</si>
  <si>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</si>
  <si>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</si>
  <si>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</si>
  <si>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</si>
  <si>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</si>
  <si>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</si>
  <si>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</si>
  <si>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</si>
  <si>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</si>
  <si>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</si>
  <si>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</si>
  <si>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</si>
  <si>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</si>
  <si>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</si>
  <si>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</si>
  <si>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</si>
  <si>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</si>
  <si>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</si>
  <si>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</si>
  <si>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</si>
  <si>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</si>
  <si>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</si>
  <si>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</si>
  <si>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</si>
  <si>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</si>
  <si>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</si>
  <si>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</si>
  <si>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</si>
  <si>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</si>
  <si>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</si>
  <si>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</si>
  <si>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</si>
  <si>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</si>
  <si>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</si>
  <si>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</si>
  <si>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</si>
  <si>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</si>
  <si>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</si>
  <si>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</si>
  <si>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</si>
  <si>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</si>
  <si>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</si>
  <si>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</si>
  <si>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</si>
  <si>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</si>
  <si>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</si>
  <si>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</si>
  <si>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</si>
  <si>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</si>
  <si>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</si>
  <si>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</si>
  <si>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</si>
  <si>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</si>
  <si>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</si>
  <si>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</si>
  <si>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</si>
  <si>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</si>
  <si>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</si>
  <si>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</si>
  <si>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</si>
  <si>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</si>
  <si>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</si>
  <si>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</si>
  <si>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</si>
  <si>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</si>
  <si>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</si>
  <si>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</si>
  <si>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</si>
  <si>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</si>
  <si>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</si>
  <si>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</si>
  <si>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</si>
  <si>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</si>
  <si>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</si>
  <si>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</si>
  <si>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</si>
  <si>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</si>
  <si>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</si>
  <si>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</si>
  <si>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</si>
  <si>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</si>
  <si>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</si>
  <si>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</si>
  <si>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</si>
  <si>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</si>
  <si>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</si>
  <si>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</si>
  <si>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</si>
  <si>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</si>
  <si>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</si>
  <si>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</si>
  <si>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</si>
  <si>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</si>
  <si>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</si>
  <si>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</si>
  <si>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</si>
  <si>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</si>
  <si>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</si>
  <si>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</si>
  <si>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</si>
  <si>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</si>
  <si>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</si>
  <si>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</si>
  <si>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</si>
  <si>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</si>
  <si>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</si>
  <si>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</si>
  <si>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</si>
  <si>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</si>
  <si>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</si>
  <si>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</si>
  <si>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</si>
  <si>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</si>
  <si>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</si>
  <si>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</si>
  <si>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</si>
  <si>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</si>
  <si>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</si>
  <si>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</si>
  <si>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</si>
  <si>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</si>
  <si>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</si>
  <si>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</si>
  <si>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</si>
  <si>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</si>
  <si>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</si>
  <si>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</si>
  <si>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</si>
  <si>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</si>
  <si>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</si>
  <si>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</si>
  <si>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</si>
  <si>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</si>
  <si>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</si>
  <si>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</si>
  <si>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</si>
  <si>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</si>
  <si>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</si>
  <si>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</si>
  <si>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</si>
  <si>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</si>
  <si>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</si>
  <si>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</si>
  <si>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</si>
  <si>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</si>
  <si>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</si>
  <si>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</si>
  <si>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</si>
  <si>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</si>
  <si>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</si>
  <si>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</si>
  <si>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</si>
  <si>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</si>
  <si>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</si>
  <si>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</si>
  <si>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</si>
  <si>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</si>
  <si>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</si>
  <si>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</si>
  <si>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</si>
  <si>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</si>
  <si>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</si>
  <si>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</si>
  <si>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</si>
  <si>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</si>
  <si>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</si>
  <si>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</si>
  <si>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</si>
  <si>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</si>
  <si>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</si>
  <si>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</si>
  <si>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</si>
  <si>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</si>
  <si>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</si>
  <si>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</si>
  <si>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</si>
  <si>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</si>
  <si>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</si>
  <si>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</si>
  <si>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</si>
  <si>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</si>
  <si>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</si>
  <si>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</si>
  <si>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</si>
  <si>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</si>
  <si>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</si>
  <si>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</si>
  <si>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</si>
  <si>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</si>
  <si>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</si>
  <si>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</si>
  <si>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</si>
  <si>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</si>
  <si>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</si>
  <si>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</si>
  <si>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</si>
  <si>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</si>
  <si>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</si>
  <si>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</si>
  <si>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</si>
  <si>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</si>
  <si>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</si>
  <si>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</si>
  <si>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</si>
  <si>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</si>
  <si>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</si>
  <si>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</si>
  <si>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</si>
  <si>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</si>
  <si>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</si>
  <si>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</si>
  <si>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</si>
  <si>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</si>
  <si>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</si>
  <si>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</si>
  <si>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</si>
  <si>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</si>
  <si>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</si>
  <si>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</si>
  <si>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</si>
  <si>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</si>
  <si>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</si>
  <si>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</si>
  <si>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</si>
  <si>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</si>
  <si>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</si>
  <si>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</si>
  <si>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</si>
  <si>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</si>
  <si>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</si>
  <si>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</si>
  <si>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</si>
  <si>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</si>
  <si>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</si>
  <si>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</si>
  <si>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</si>
  <si>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</si>
  <si>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</si>
  <si>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</si>
  <si>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</si>
  <si>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</si>
  <si>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</si>
  <si>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</si>
  <si>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</si>
  <si>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</si>
  <si>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</si>
  <si>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</si>
  <si>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</si>
  <si>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</si>
  <si>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</si>
  <si>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</si>
  <si>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</si>
  <si>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</si>
  <si>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</si>
  <si>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</si>
  <si>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</si>
  <si>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</si>
  <si>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</si>
  <si>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</si>
  <si>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</si>
  <si>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</si>
  <si>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</si>
  <si>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</si>
  <si>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</si>
  <si>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</si>
  <si>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</si>
  <si>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</si>
  <si>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</si>
  <si>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</si>
  <si>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</si>
  <si>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</si>
  <si>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</si>
  <si>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</si>
  <si>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</si>
  <si>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</si>
  <si>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</si>
  <si>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</si>
  <si>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</si>
  <si>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</si>
  <si>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</si>
  <si>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</si>
  <si>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</si>
  <si>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</si>
  <si>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</si>
  <si>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</si>
  <si>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</si>
  <si>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</si>
  <si>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</si>
  <si>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</si>
  <si>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</si>
  <si>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</si>
  <si>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</si>
  <si>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</si>
  <si>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</si>
  <si>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</si>
  <si>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</si>
  <si>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</si>
  <si>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</si>
  <si>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</si>
  <si>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</si>
  <si>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</si>
  <si>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</si>
  <si>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</si>
  <si>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</si>
  <si>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</si>
  <si>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</si>
  <si>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</si>
  <si>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</si>
  <si>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</si>
  <si>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</si>
  <si>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</si>
  <si>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</si>
  <si>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</si>
  <si>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</si>
  <si>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</si>
  <si>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</si>
  <si>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</si>
  <si>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</si>
  <si>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</si>
  <si>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</si>
  <si>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</si>
  <si>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</si>
  <si>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</si>
  <si>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</si>
  <si>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</si>
  <si>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</si>
  <si>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</si>
  <si>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</si>
  <si>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</si>
  <si>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</si>
  <si>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</si>
  <si>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</si>
  <si>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</si>
  <si>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</si>
  <si>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</si>
  <si>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</si>
  <si>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</si>
  <si>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</si>
  <si>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</si>
  <si>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</si>
  <si>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</si>
  <si>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</si>
  <si>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</si>
  <si>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</si>
  <si>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</si>
  <si>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</si>
  <si>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</si>
  <si>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</si>
  <si>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</si>
  <si>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</si>
  <si>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</si>
  <si>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</si>
  <si>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</si>
  <si>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</si>
  <si>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</si>
  <si>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</si>
  <si>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</si>
  <si>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</si>
  <si>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</si>
  <si>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</si>
  <si>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</si>
  <si>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</si>
  <si>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</si>
  <si>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</si>
  <si>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</si>
  <si>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</si>
  <si>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</si>
  <si>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</si>
  <si>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</si>
  <si>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</si>
  <si>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</si>
  <si>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</si>
  <si>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</si>
  <si>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</si>
  <si>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</si>
  <si>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</si>
  <si>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</si>
  <si>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</si>
  <si>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</si>
  <si>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</si>
  <si>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</si>
  <si>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</si>
  <si>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</si>
  <si>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</si>
  <si>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</si>
  <si>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</si>
  <si>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</si>
  <si>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</si>
  <si>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</si>
  <si>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</si>
  <si>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</si>
  <si>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</si>
  <si>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</si>
  <si>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</si>
  <si>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</si>
  <si>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</si>
  <si>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</si>
  <si>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</si>
  <si>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</si>
  <si>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</si>
  <si>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</si>
  <si>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</si>
  <si>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</si>
  <si>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</si>
  <si>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</si>
  <si>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</si>
  <si>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</si>
  <si>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</si>
  <si>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</si>
  <si>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</si>
  <si>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</si>
  <si>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</si>
  <si>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</si>
  <si>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</si>
  <si>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</si>
  <si>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</si>
  <si>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</si>
  <si>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</si>
  <si>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</si>
  <si>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</si>
  <si>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</si>
  <si>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</si>
  <si>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</si>
  <si>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</si>
  <si>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</si>
  <si>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</si>
  <si>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</si>
  <si>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</si>
  <si>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</si>
  <si>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</si>
  <si>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</si>
  <si>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</si>
  <si>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</si>
  <si>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</si>
  <si>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</si>
  <si>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</si>
  <si>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</si>
  <si>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</si>
  <si>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</si>
  <si>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</si>
  <si>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</si>
  <si>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</si>
  <si>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</si>
  <si>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</si>
  <si>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</si>
  <si>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</si>
  <si>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</si>
  <si>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</si>
  <si>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</si>
  <si>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</si>
  <si>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</si>
  <si>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</si>
  <si>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</si>
  <si>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</si>
  <si>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</si>
  <si>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</si>
  <si>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</si>
  <si>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</si>
  <si>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</si>
  <si>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</si>
  <si>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</si>
  <si>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</si>
  <si>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</si>
  <si>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</si>
  <si>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</si>
  <si>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</si>
  <si>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</si>
  <si>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</si>
  <si>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</si>
  <si>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</si>
  <si>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</si>
  <si>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</si>
  <si>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</si>
  <si>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</si>
  <si>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</si>
  <si>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</si>
  <si>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</si>
  <si>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</si>
  <si>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</si>
  <si>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</si>
  <si>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</si>
  <si>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</si>
  <si>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</si>
  <si>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</si>
  <si>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</si>
  <si>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</si>
  <si>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</si>
  <si>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</si>
  <si>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</si>
  <si>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</si>
  <si>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</si>
  <si>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</si>
  <si>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</si>
  <si>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</si>
  <si>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</si>
  <si>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</si>
  <si>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</si>
  <si>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</si>
  <si>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</si>
  <si>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</si>
  <si>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</si>
  <si>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</si>
  <si>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</si>
  <si>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</si>
  <si>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</si>
  <si>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</si>
  <si>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</si>
  <si>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</si>
  <si>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</si>
  <si>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</si>
  <si>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</si>
  <si>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</si>
  <si>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</si>
  <si>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</si>
  <si>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</si>
  <si>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</si>
  <si>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</si>
  <si>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</si>
  <si>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</si>
  <si>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</si>
  <si>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</si>
  <si>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</si>
  <si>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</si>
  <si>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</si>
  <si>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</si>
  <si>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</si>
  <si>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</si>
  <si>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</si>
  <si>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</si>
  <si>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</si>
  <si>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</si>
  <si>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</si>
  <si>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</si>
  <si>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</si>
  <si>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</si>
  <si>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</si>
  <si>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</si>
  <si>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</si>
  <si>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</si>
  <si>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</si>
  <si>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</si>
  <si>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</si>
  <si>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</si>
  <si>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</si>
  <si>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</si>
  <si>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</si>
  <si>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</si>
  <si>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</si>
  <si>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</si>
  <si>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</si>
  <si>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</si>
  <si>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</si>
  <si>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</si>
  <si>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</si>
  <si>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</si>
  <si>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</si>
  <si>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</si>
  <si>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</si>
  <si>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</si>
  <si>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</si>
  <si>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</si>
  <si>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</si>
  <si>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</si>
  <si>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</si>
  <si>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</si>
  <si>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</si>
  <si>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</si>
  <si>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</si>
  <si>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</si>
  <si>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</si>
  <si>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</si>
  <si>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</si>
  <si>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</si>
  <si>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</si>
  <si>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</si>
  <si>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</si>
  <si>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</si>
  <si>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</si>
  <si>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</si>
  <si>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</si>
  <si>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</si>
  <si>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</si>
  <si>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</si>
  <si>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</si>
  <si>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</si>
  <si>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</si>
  <si>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</si>
  <si>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</si>
  <si>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</si>
  <si>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</si>
  <si>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</si>
  <si>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</si>
  <si>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</si>
  <si>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</si>
  <si>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</si>
  <si>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</si>
  <si>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</si>
  <si>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</si>
  <si>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</si>
  <si>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</si>
  <si>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</si>
  <si>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</si>
  <si>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</si>
  <si>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</si>
  <si>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</si>
  <si>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</si>
  <si>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</si>
  <si>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</si>
  <si>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</si>
  <si>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</si>
  <si>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</si>
  <si>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</si>
  <si>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</si>
  <si>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</si>
  <si>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</si>
  <si>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</si>
  <si>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</si>
  <si>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</si>
  <si>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</si>
  <si>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</si>
  <si>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</si>
  <si>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</si>
  <si>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</si>
  <si>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</si>
  <si>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</si>
  <si>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</si>
  <si>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</si>
  <si>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</si>
  <si>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</si>
  <si>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</si>
  <si>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</si>
  <si>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</si>
  <si>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</si>
  <si>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</si>
  <si>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</si>
  <si>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</si>
  <si>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</si>
  <si>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</si>
  <si>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</si>
  <si>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</si>
  <si>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</si>
  <si>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</si>
  <si>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</si>
  <si>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</si>
  <si>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</si>
  <si>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</si>
  <si>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</si>
  <si>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</si>
  <si>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</si>
  <si>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</si>
  <si>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</si>
  <si>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</si>
  <si>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</si>
  <si>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</si>
  <si>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</si>
  <si>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</si>
  <si>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</si>
  <si>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</si>
  <si>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</si>
  <si>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</si>
  <si>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</si>
  <si>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</si>
  <si>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</si>
  <si>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</si>
  <si>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</si>
  <si>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</si>
  <si>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</si>
  <si>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</si>
  <si>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</si>
  <si>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</si>
  <si>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</si>
  <si>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</si>
  <si>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</si>
  <si>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</si>
  <si>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</si>
  <si>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</si>
  <si>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</si>
  <si>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</si>
  <si>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</si>
  <si>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</si>
  <si>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</si>
  <si>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</si>
  <si>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</si>
  <si>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</si>
  <si>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</si>
  <si>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</si>
  <si>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</si>
  <si>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</si>
  <si>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</si>
  <si>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</si>
  <si>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</si>
  <si>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</si>
  <si>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</si>
  <si>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</si>
  <si>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</si>
  <si>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</si>
  <si>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</si>
  <si>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</si>
  <si>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</si>
  <si>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</si>
  <si>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</si>
  <si>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</si>
  <si>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</si>
  <si>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</si>
  <si>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</si>
  <si>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</si>
  <si>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</si>
  <si>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</si>
  <si>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</si>
  <si>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</si>
  <si>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</si>
  <si>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</si>
  <si>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</si>
  <si>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</si>
  <si>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</si>
  <si>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</si>
  <si>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</si>
  <si>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</si>
  <si>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</si>
  <si>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</si>
  <si>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</si>
  <si>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</si>
  <si>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</si>
  <si>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</si>
  <si>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</si>
  <si>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</si>
  <si>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</si>
  <si>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</si>
  <si>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</si>
  <si>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</si>
  <si>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</si>
  <si>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</si>
  <si>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</si>
  <si>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</si>
  <si>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</si>
  <si>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</si>
  <si>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</si>
  <si>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</si>
  <si>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</si>
  <si>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</si>
  <si>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</si>
  <si>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</si>
  <si>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</si>
  <si>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</si>
  <si>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</si>
  <si>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</si>
  <si>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</si>
  <si>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</si>
  <si>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</si>
  <si>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</si>
  <si>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</si>
  <si>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</si>
  <si>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</si>
  <si>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</si>
  <si>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</si>
  <si>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</si>
  <si>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</si>
  <si>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</si>
  <si>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</si>
  <si>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</si>
  <si>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</si>
  <si>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</si>
  <si>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</si>
  <si>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</si>
  <si>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</si>
  <si>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</si>
  <si>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</si>
  <si>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</si>
  <si>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</si>
  <si>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</si>
  <si>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</si>
  <si>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</si>
  <si>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</si>
  <si>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</si>
  <si>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</si>
  <si>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</si>
  <si>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</si>
  <si>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</si>
  <si>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</si>
  <si>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</si>
  <si>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</si>
  <si>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</si>
  <si>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</si>
  <si>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</si>
  <si>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</si>
  <si>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</si>
  <si>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</si>
  <si>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</si>
  <si>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</si>
  <si>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</si>
  <si>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</si>
  <si>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</si>
  <si>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</si>
  <si>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</si>
  <si>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</si>
  <si>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</si>
  <si>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</si>
  <si>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</si>
  <si>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</si>
  <si>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</si>
  <si>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</si>
  <si>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</si>
  <si>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</si>
  <si>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</si>
  <si>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</si>
  <si>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</si>
  <si>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</si>
  <si>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</si>
  <si>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</si>
  <si>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</si>
  <si>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</si>
  <si>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</si>
  <si>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</si>
  <si>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</si>
  <si>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</si>
  <si>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</si>
  <si>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</si>
  <si>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</si>
  <si>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</si>
  <si>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</si>
  <si>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</si>
  <si>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</si>
  <si>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</si>
  <si>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</si>
  <si>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</si>
  <si>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</si>
  <si>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</si>
  <si>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</si>
  <si>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</si>
  <si>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</si>
  <si>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</si>
  <si>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</si>
  <si>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</si>
  <si>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</si>
  <si>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</si>
  <si>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</si>
  <si>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</si>
  <si>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</si>
  <si>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</si>
  <si>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</si>
  <si>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</si>
  <si>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</si>
  <si>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</si>
  <si>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</si>
  <si>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</si>
  <si>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</si>
  <si>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</si>
  <si>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</si>
  <si>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</si>
  <si>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</si>
  <si>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</si>
  <si>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</si>
  <si>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</si>
  <si>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</si>
  <si>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</si>
  <si>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</si>
  <si>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</si>
  <si>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</si>
  <si>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</si>
  <si>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</si>
  <si>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</si>
  <si>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</si>
  <si>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</si>
  <si>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</si>
  <si>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</si>
  <si>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</si>
  <si>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</si>
  <si>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</si>
  <si>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</si>
  <si>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</si>
  <si>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</si>
  <si>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</si>
  <si>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</si>
  <si>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</si>
  <si>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</si>
  <si>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</si>
  <si>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</si>
  <si>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</si>
  <si>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</si>
  <si>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</si>
  <si>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</si>
  <si>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</si>
  <si>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</si>
  <si>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</si>
  <si>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</si>
  <si>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</si>
  <si>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</si>
  <si>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</si>
  <si>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</si>
  <si>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</si>
  <si>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</si>
  <si>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</si>
  <si>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</si>
  <si>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</si>
  <si>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</si>
  <si>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</si>
  <si>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</si>
  <si>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</si>
  <si>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</si>
  <si>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</si>
  <si>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</si>
  <si>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</si>
  <si>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</si>
  <si>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</si>
  <si>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</si>
  <si>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</si>
  <si>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</si>
  <si>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</si>
  <si>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</si>
  <si>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</si>
  <si>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</si>
  <si>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</si>
  <si>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</si>
  <si>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</si>
  <si>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</si>
  <si>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</si>
  <si>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</si>
  <si>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</si>
  <si>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</si>
  <si>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</si>
  <si>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</si>
  <si>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</si>
  <si>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</si>
  <si>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</si>
  <si>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</si>
  <si>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</si>
  <si>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</si>
  <si>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</si>
  <si>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</si>
  <si>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</si>
  <si>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</si>
  <si>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</si>
  <si>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</si>
  <si>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</si>
  <si>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</si>
  <si>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</si>
  <si>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</si>
  <si>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</si>
  <si>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</si>
  <si>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</si>
  <si>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</si>
  <si>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</si>
  <si>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</si>
  <si>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</si>
  <si>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</si>
  <si>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</si>
  <si>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</si>
  <si>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</si>
  <si>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</si>
  <si>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</si>
  <si>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</si>
  <si>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</si>
  <si>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</si>
  <si>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</si>
  <si>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</si>
  <si>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</si>
  <si>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</si>
  <si>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</si>
  <si>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</si>
  <si>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</si>
  <si>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</si>
  <si>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</si>
  <si>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</si>
  <si>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</si>
  <si>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</si>
  <si>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</si>
  <si>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</si>
  <si>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</si>
  <si>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</si>
  <si>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</si>
  <si>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</si>
  <si>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</si>
  <si>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</si>
  <si>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</si>
  <si>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</si>
  <si>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</si>
  <si>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</si>
  <si>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</si>
  <si>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</si>
  <si>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</si>
  <si>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</si>
  <si>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</si>
  <si>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</si>
  <si>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</si>
  <si>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</si>
  <si>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</si>
  <si>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</si>
  <si>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</si>
  <si>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</si>
  <si>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</si>
  <si>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</si>
  <si>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</si>
  <si>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</si>
  <si>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</si>
  <si>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</si>
  <si>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</si>
  <si>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</si>
  <si>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</si>
  <si>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</si>
  <si>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</si>
  <si>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</si>
  <si>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</si>
  <si>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</si>
  <si>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</si>
  <si>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</si>
  <si>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</si>
  <si>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</si>
  <si>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</si>
  <si>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</si>
  <si>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</si>
  <si>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</si>
  <si>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</si>
  <si>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</si>
  <si>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</si>
  <si>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</si>
  <si>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</si>
  <si>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</si>
  <si>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</si>
  <si>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</si>
  <si>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</si>
  <si>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</si>
  <si>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</si>
  <si>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</si>
  <si>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</si>
  <si>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</si>
  <si>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</si>
  <si>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</si>
  <si>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</si>
  <si>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</si>
  <si>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</si>
  <si>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</si>
  <si>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</si>
  <si>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</si>
  <si>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</si>
  <si>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</si>
  <si>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</si>
  <si>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</si>
  <si>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</si>
  <si>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</si>
  <si>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</si>
  <si>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</si>
  <si>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</si>
  <si>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</si>
  <si>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</si>
  <si>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</si>
  <si>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</si>
  <si>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</si>
  <si>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</si>
  <si>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</si>
  <si>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</si>
  <si>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</si>
  <si>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</si>
  <si>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</si>
  <si>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</si>
  <si>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</si>
  <si>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</si>
  <si>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</si>
  <si>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</si>
  <si>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</si>
  <si>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</si>
  <si>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</si>
  <si>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</si>
  <si>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</si>
  <si>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</si>
  <si>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</si>
  <si>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</si>
  <si>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</si>
  <si>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</si>
  <si>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</si>
  <si>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</si>
  <si>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</si>
  <si>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</si>
  <si>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</si>
  <si>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</si>
  <si>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</si>
  <si>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</si>
  <si>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</si>
  <si>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</si>
  <si>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</si>
  <si>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</si>
  <si>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</si>
  <si>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</si>
  <si>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</si>
  <si>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</si>
  <si>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</si>
  <si>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</si>
  <si>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</si>
  <si>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</si>
  <si>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</si>
  <si>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</si>
  <si>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</si>
  <si>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</si>
  <si>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</si>
  <si>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</si>
  <si>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</si>
  <si>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</si>
  <si>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</si>
  <si>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</si>
  <si>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</si>
  <si>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</si>
  <si>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</si>
  <si>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</si>
  <si>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</si>
  <si>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</si>
  <si>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</si>
  <si>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</si>
  <si>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</si>
  <si>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</si>
  <si>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</si>
  <si>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</si>
  <si>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</si>
  <si>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</si>
  <si>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</si>
  <si>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</si>
  <si>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</si>
  <si>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</si>
  <si>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</si>
  <si>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</si>
  <si>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</si>
  <si>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</si>
  <si>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</si>
  <si>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</si>
  <si>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</si>
  <si>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</si>
  <si>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</si>
  <si>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</si>
  <si>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</si>
  <si>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</si>
  <si>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</si>
  <si>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</si>
  <si>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</si>
  <si>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</si>
  <si>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</si>
  <si>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</si>
  <si>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</si>
  <si>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</si>
  <si>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</si>
  <si>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</si>
  <si>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</si>
  <si>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</si>
  <si>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</si>
  <si>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</si>
  <si>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</si>
  <si>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</si>
  <si>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</si>
  <si>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</si>
  <si>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</si>
  <si>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</si>
  <si>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</si>
  <si>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</si>
  <si>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</si>
  <si>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</si>
  <si>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</si>
  <si>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</si>
  <si>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</si>
  <si>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</si>
  <si>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</si>
  <si>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</si>
  <si>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</si>
  <si>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</si>
  <si>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</si>
  <si>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</si>
  <si>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</si>
  <si>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</si>
  <si>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</si>
  <si>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</si>
  <si>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</si>
  <si>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</si>
  <si>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</si>
  <si>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</si>
  <si>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</si>
  <si>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</si>
  <si>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</si>
  <si>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</si>
  <si>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</si>
  <si>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</si>
  <si>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</si>
  <si>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</si>
  <si>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</si>
  <si>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</si>
  <si>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</si>
  <si>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</si>
  <si>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</si>
  <si>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</si>
  <si>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</si>
  <si>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</si>
  <si>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</si>
  <si>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</si>
  <si>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</si>
  <si>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</si>
  <si>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</si>
  <si>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</si>
  <si>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</si>
  <si>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</si>
  <si>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</si>
  <si>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</si>
  <si>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</si>
  <si>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</si>
  <si>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</si>
  <si>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</si>
  <si>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</si>
  <si>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</si>
  <si>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</si>
  <si>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</si>
  <si>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</si>
  <si>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</si>
  <si>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</si>
  <si>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</si>
  <si>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</si>
  <si>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</si>
  <si>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</si>
  <si>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</si>
  <si>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</si>
  <si>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</si>
  <si>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</si>
  <si>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</si>
  <si>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</si>
  <si>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</si>
  <si>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</si>
  <si>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</si>
  <si>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</si>
  <si>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</si>
  <si>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</si>
  <si>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</si>
  <si>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</si>
  <si>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</si>
  <si>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</si>
  <si>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</si>
  <si>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</si>
  <si>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</si>
  <si>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</si>
  <si>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</si>
  <si>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</si>
  <si>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</si>
  <si>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</si>
  <si>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</si>
  <si>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</si>
  <si>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</si>
  <si>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</si>
  <si>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</si>
  <si>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</si>
  <si>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</si>
  <si>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</si>
  <si>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</si>
  <si>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</si>
  <si>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</si>
  <si>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</si>
  <si>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</si>
  <si>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</si>
  <si>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</si>
  <si>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</si>
  <si>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</si>
  <si>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</si>
  <si>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</si>
  <si>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</si>
  <si>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</si>
  <si>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</si>
  <si>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</si>
  <si>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</si>
  <si>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</si>
  <si>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</si>
  <si>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</si>
  <si>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</si>
  <si>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</si>
  <si>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</si>
  <si>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</si>
  <si>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</si>
  <si>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</si>
  <si>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</si>
  <si>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</si>
  <si>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</si>
  <si>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</si>
  <si>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</si>
  <si>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</si>
  <si>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</si>
  <si>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</si>
  <si>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</si>
  <si>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</si>
  <si>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</si>
  <si>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</si>
  <si>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</si>
  <si>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</si>
  <si>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</si>
  <si>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</si>
  <si>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</si>
  <si>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</si>
  <si>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</si>
  <si>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</si>
  <si>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</si>
  <si>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</si>
  <si>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</si>
  <si>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</si>
  <si>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</si>
  <si>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</si>
  <si>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</si>
  <si>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</si>
  <si>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</si>
  <si>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</si>
  <si>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</si>
  <si>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</si>
  <si>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</si>
  <si>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</si>
  <si>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</si>
  <si>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</si>
  <si>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</si>
  <si>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</si>
  <si>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</si>
  <si>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</si>
  <si>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</si>
  <si>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</si>
  <si>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</si>
  <si>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</si>
  <si>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</si>
  <si>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</si>
  <si>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</si>
  <si>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</si>
  <si>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</si>
  <si>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</si>
  <si>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</si>
  <si>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</si>
  <si>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</si>
  <si>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</si>
  <si>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</si>
  <si>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</si>
  <si>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</si>
  <si>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</si>
  <si>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</si>
  <si>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</si>
  <si>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</si>
  <si>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</si>
  <si>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</si>
  <si>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</si>
  <si>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</si>
  <si>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</si>
  <si>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</si>
  <si>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</si>
  <si>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</si>
  <si>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</si>
  <si>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</si>
  <si>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</si>
  <si>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</si>
  <si>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</si>
  <si>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</si>
  <si>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</si>
  <si>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</si>
  <si>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</si>
  <si>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</si>
  <si>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</si>
  <si>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</si>
  <si>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</si>
  <si>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</si>
  <si>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</si>
  <si>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</si>
  <si>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</si>
  <si>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</si>
  <si>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</si>
  <si>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</si>
  <si>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</si>
  <si>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</si>
  <si>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</si>
  <si>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</si>
  <si>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</si>
  <si>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</si>
  <si>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</si>
  <si>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</si>
  <si>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</si>
  <si>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</si>
  <si>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</si>
  <si>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</si>
  <si>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</si>
  <si>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</si>
  <si>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</si>
  <si>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</si>
  <si>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</si>
  <si>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</si>
  <si>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</si>
  <si>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</si>
  <si>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</si>
  <si>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</si>
  <si>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</si>
  <si>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</si>
  <si>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</si>
  <si>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</si>
  <si>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</si>
  <si>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</si>
  <si>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</si>
  <si>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</si>
  <si>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</si>
  <si>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</si>
  <si>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</si>
  <si>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</si>
  <si>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</si>
  <si>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</si>
  <si>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</si>
  <si>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</si>
  <si>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</si>
  <si>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</si>
  <si>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</si>
  <si>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</si>
  <si>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</si>
  <si>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</si>
  <si>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</si>
  <si>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</si>
  <si>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</si>
  <si>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</si>
  <si>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</si>
  <si>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</si>
  <si>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</si>
  <si>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</si>
  <si>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</si>
  <si>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</si>
  <si>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</si>
  <si>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</si>
  <si>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</si>
  <si>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</si>
  <si>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</si>
  <si>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</si>
  <si>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</si>
  <si>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</si>
  <si>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</si>
  <si>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</si>
  <si>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</si>
  <si>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</si>
  <si>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</si>
  <si>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</si>
  <si>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</si>
  <si>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</si>
  <si>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</si>
  <si>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</si>
  <si>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</si>
  <si>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</si>
  <si>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</si>
  <si>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</si>
  <si>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</si>
  <si>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</si>
  <si>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</si>
  <si>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</si>
  <si>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</si>
  <si>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</si>
  <si>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</si>
  <si>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</si>
  <si>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</si>
  <si>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</si>
  <si>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</si>
  <si>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</si>
  <si>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</si>
  <si>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</si>
  <si>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</si>
  <si>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</si>
  <si>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</si>
  <si>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</si>
  <si>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</si>
  <si>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</si>
  <si>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</si>
  <si>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</si>
  <si>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</si>
  <si>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</si>
  <si>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</si>
  <si>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</si>
  <si>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</si>
  <si>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</si>
  <si>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</si>
  <si>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</si>
  <si>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</si>
  <si>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</si>
  <si>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</si>
  <si>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</si>
  <si>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</si>
  <si>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</si>
  <si>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</si>
  <si>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</si>
  <si>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</si>
  <si>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</si>
  <si>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</si>
  <si>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</si>
  <si>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</si>
  <si>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</si>
  <si>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</si>
  <si>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</si>
  <si>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</si>
  <si>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</si>
  <si>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</si>
  <si>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</si>
  <si>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</si>
  <si>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</si>
  <si>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</si>
  <si>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</si>
  <si>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</si>
  <si>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</si>
  <si>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</si>
  <si>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</si>
  <si>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</si>
  <si>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</si>
  <si>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</si>
  <si>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</si>
  <si>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</si>
  <si>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</si>
  <si>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</si>
  <si>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</si>
  <si>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</si>
  <si>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</si>
  <si>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</si>
  <si>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</si>
  <si>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</si>
  <si>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</si>
  <si>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</si>
  <si>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</si>
  <si>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</si>
  <si>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</si>
  <si>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</si>
  <si>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</si>
  <si>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</si>
  <si>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</si>
  <si>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</si>
  <si>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</si>
  <si>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</si>
  <si>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</si>
  <si>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</si>
  <si>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</si>
  <si>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</si>
  <si>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</si>
  <si>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</si>
  <si>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</si>
  <si>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</si>
  <si>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</si>
  <si>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</si>
  <si>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</si>
  <si>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</si>
  <si>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</si>
  <si>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</si>
  <si>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</si>
  <si>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</si>
  <si>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</si>
  <si>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</si>
  <si>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</si>
  <si>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</si>
  <si>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</si>
  <si>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</si>
  <si>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</si>
  <si>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</si>
  <si>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</si>
  <si>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</si>
  <si>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</si>
  <si>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</si>
  <si>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</si>
  <si>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</si>
  <si>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</si>
  <si>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</si>
  <si>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</si>
  <si>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</si>
  <si>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</si>
  <si>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</si>
  <si>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</si>
  <si>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</si>
  <si>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</si>
  <si>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</si>
  <si>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</si>
  <si>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</si>
  <si>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</si>
  <si>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</si>
  <si>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</si>
  <si>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</si>
  <si>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</si>
  <si>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</si>
  <si>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</si>
  <si>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</si>
  <si>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</si>
  <si>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</si>
  <si>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</si>
  <si>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</si>
  <si>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</si>
  <si>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</si>
  <si>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</si>
  <si>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</si>
  <si>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</si>
  <si>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</si>
  <si>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</si>
  <si>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</si>
  <si>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</si>
  <si>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</si>
  <si>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</si>
  <si>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</si>
  <si>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</si>
  <si>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</si>
  <si>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</si>
  <si>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</si>
  <si>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</si>
  <si>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</si>
  <si>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</si>
  <si>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</si>
  <si>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</si>
  <si>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</si>
  <si>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</si>
  <si>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</si>
  <si>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</si>
  <si>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</si>
  <si>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</si>
  <si>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</si>
  <si>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</si>
  <si>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</si>
  <si>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</si>
  <si>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</si>
  <si>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</si>
  <si>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</si>
  <si>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</si>
  <si>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</si>
  <si>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</si>
  <si>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</si>
  <si>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</si>
  <si>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</si>
  <si>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</si>
  <si>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</si>
  <si>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</si>
  <si>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</si>
  <si>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</si>
  <si>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</si>
  <si>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</si>
  <si>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</si>
  <si>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</si>
  <si>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</si>
  <si>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</si>
  <si>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</si>
  <si>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</si>
  <si>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</si>
  <si>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</si>
  <si>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</si>
  <si>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</si>
  <si>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</si>
  <si>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</si>
  <si>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</si>
  <si>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</si>
  <si>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</si>
  <si>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</si>
  <si>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</si>
  <si>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</si>
  <si>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</si>
  <si>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</si>
  <si>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</si>
  <si>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</si>
  <si>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</si>
  <si>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</si>
  <si>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</si>
  <si>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</si>
  <si>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</si>
  <si>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</si>
  <si>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</si>
  <si>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</si>
  <si>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</si>
  <si>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</si>
  <si>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</si>
  <si>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</si>
  <si>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</si>
  <si>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</si>
  <si>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</si>
  <si>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</si>
  <si>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</si>
  <si>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</si>
  <si>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</si>
  <si>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</si>
  <si>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</si>
  <si>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</si>
  <si>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</si>
  <si>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</si>
  <si>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</si>
  <si>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</si>
  <si>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</si>
  <si>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</si>
  <si>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</si>
  <si>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</si>
  <si>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</si>
  <si>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</si>
  <si>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</si>
  <si>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</si>
  <si>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</si>
  <si>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</si>
  <si>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</si>
  <si>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</si>
  <si>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</si>
  <si>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</si>
  <si>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</si>
  <si>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</si>
  <si>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</si>
  <si>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</si>
  <si>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</si>
  <si>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</si>
  <si>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</si>
  <si>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</si>
  <si>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</si>
  <si>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</si>
  <si>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</si>
  <si>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</si>
  <si>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</si>
  <si>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</si>
  <si>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</si>
  <si>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</si>
  <si>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</si>
  <si>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</si>
  <si>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</si>
  <si>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</si>
  <si>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</si>
  <si>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</si>
  <si>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</si>
  <si>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</si>
  <si>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</si>
  <si>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</si>
  <si>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</si>
  <si>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</si>
  <si>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</si>
  <si>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</si>
  <si>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</si>
  <si>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</si>
  <si>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</si>
  <si>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</si>
  <si>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</si>
  <si>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</si>
  <si>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</si>
  <si>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</si>
  <si>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</si>
  <si>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</si>
  <si>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</si>
  <si>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</si>
  <si>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</si>
  <si>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</si>
  <si>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</si>
  <si>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</si>
  <si>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</si>
  <si>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</si>
  <si>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</si>
  <si>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</si>
  <si>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</si>
  <si>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</si>
  <si>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</si>
  <si>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</si>
  <si>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</si>
  <si>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</si>
  <si>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</si>
  <si>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</si>
  <si>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</si>
  <si>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</si>
  <si>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</si>
  <si>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</si>
  <si>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</si>
  <si>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</si>
  <si>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</si>
  <si>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</si>
  <si>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</si>
  <si>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</si>
  <si>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</si>
  <si>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</si>
  <si>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</si>
  <si>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</si>
  <si>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</si>
  <si>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</si>
  <si>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</si>
  <si>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</si>
  <si>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</si>
  <si>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</si>
  <si>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</si>
  <si>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</si>
  <si>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</si>
  <si>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</si>
  <si>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</si>
  <si>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</si>
  <si>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</si>
  <si>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</si>
  <si>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</si>
  <si>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</si>
  <si>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</si>
  <si>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</si>
  <si>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</si>
  <si>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</si>
  <si>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</si>
  <si>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</si>
  <si>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</si>
  <si>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</si>
  <si>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</si>
  <si>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</si>
  <si>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</si>
  <si>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</si>
  <si>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</si>
  <si>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</si>
  <si>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</si>
  <si>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</si>
  <si>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</si>
  <si>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</si>
  <si>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</si>
  <si>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</si>
  <si>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</si>
  <si>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</si>
  <si>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</si>
  <si>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</si>
  <si>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</si>
  <si>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</si>
  <si>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</si>
  <si>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</si>
  <si>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</si>
  <si>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</si>
  <si>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</si>
  <si>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</si>
  <si>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</si>
  <si>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</si>
  <si>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</si>
  <si>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</si>
  <si>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</si>
  <si>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</si>
  <si>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</si>
  <si>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</si>
  <si>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</si>
  <si>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</si>
  <si>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</si>
  <si>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</si>
  <si>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</si>
  <si>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</si>
  <si>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</si>
  <si>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</si>
  <si>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</si>
  <si>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</si>
  <si>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</si>
  <si>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</si>
  <si>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</si>
  <si>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</si>
  <si>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</si>
  <si>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</si>
  <si>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</si>
  <si>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</si>
  <si>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</si>
  <si>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</si>
  <si>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</si>
  <si>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</si>
  <si>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</si>
  <si>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</si>
  <si>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</si>
  <si>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</si>
  <si>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</si>
  <si>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</si>
  <si>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</si>
  <si>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</si>
  <si>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</si>
  <si>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</si>
  <si>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</si>
  <si>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</si>
  <si>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</si>
  <si>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</si>
  <si>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</si>
  <si>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</si>
  <si>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</si>
  <si>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</si>
  <si>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</si>
  <si>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</si>
  <si>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</si>
  <si>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</si>
  <si>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</si>
  <si>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</si>
  <si>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</si>
  <si>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</si>
  <si>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</si>
  <si>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</si>
  <si>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</si>
  <si>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</si>
  <si>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</si>
  <si>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</si>
  <si>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</si>
  <si>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</si>
  <si>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</si>
  <si>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</si>
  <si>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</si>
  <si>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</si>
  <si>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</si>
  <si>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</si>
  <si>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</si>
  <si>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</si>
  <si>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</si>
  <si>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</si>
  <si>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</si>
  <si>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</si>
  <si>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</si>
  <si>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</si>
  <si>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</si>
  <si>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</si>
  <si>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</si>
  <si>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</si>
  <si>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</si>
  <si>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</si>
  <si>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</si>
  <si>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</si>
  <si>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</si>
  <si>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</si>
  <si>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</si>
  <si>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</si>
  <si>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</si>
  <si>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</si>
  <si>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</si>
  <si>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</si>
  <si>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</si>
  <si>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</si>
  <si>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</si>
  <si>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</si>
  <si>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</si>
  <si>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</si>
  <si>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</si>
  <si>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</si>
  <si>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</si>
  <si>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</si>
  <si>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</si>
  <si>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</si>
  <si>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</si>
  <si>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</si>
  <si>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</si>
  <si>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</si>
  <si>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</si>
  <si>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</si>
  <si>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</si>
  <si>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</si>
  <si>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</si>
  <si>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</si>
  <si>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</si>
  <si>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</si>
  <si>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</si>
  <si>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</si>
  <si>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</si>
  <si>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</si>
  <si>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</si>
  <si>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</si>
  <si>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</si>
  <si>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</si>
  <si>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</si>
  <si>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</si>
  <si>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</si>
  <si>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</si>
  <si>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</si>
  <si>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</si>
  <si>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</si>
  <si>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</si>
  <si>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</si>
  <si>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</si>
  <si>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</si>
  <si>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</si>
  <si>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</si>
  <si>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</si>
  <si>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</si>
  <si>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</si>
  <si>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</si>
  <si>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</si>
  <si>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</si>
  <si>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</si>
  <si>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</si>
  <si>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</si>
  <si>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</si>
  <si>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</si>
  <si>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</si>
  <si>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</si>
  <si>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</si>
  <si>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</si>
  <si>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</si>
  <si>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</si>
  <si>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</si>
  <si>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</si>
  <si>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</si>
  <si>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</si>
  <si>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</si>
  <si>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</si>
  <si>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</si>
  <si>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</si>
  <si>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</si>
  <si>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</si>
  <si>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</si>
  <si>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</si>
  <si>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</si>
  <si>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</si>
  <si>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</si>
  <si>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</si>
  <si>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</si>
  <si>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</si>
  <si>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</si>
  <si>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</si>
  <si>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</si>
  <si>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</si>
  <si>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</si>
  <si>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</si>
  <si>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</si>
  <si>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</si>
  <si>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</si>
  <si>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</si>
  <si>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</si>
  <si>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</si>
  <si>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</si>
  <si>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</si>
  <si>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</si>
  <si>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</si>
  <si>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</si>
  <si>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</si>
  <si>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</si>
  <si>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</si>
  <si>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</si>
  <si>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</si>
  <si>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</si>
  <si>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</si>
  <si>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</si>
  <si>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</si>
  <si>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</si>
  <si>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</si>
  <si>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</si>
  <si>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</si>
  <si>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</si>
  <si>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</si>
  <si>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</si>
  <si>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</si>
  <si>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</si>
  <si>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</si>
  <si>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</si>
  <si>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</si>
  <si>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</si>
  <si>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</si>
  <si>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</si>
  <si>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</si>
  <si>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</si>
  <si>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</si>
  <si>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</si>
  <si>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</si>
  <si>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</si>
  <si>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</si>
  <si>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</si>
  <si>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</si>
  <si>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</si>
  <si>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</si>
  <si>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</si>
  <si>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</si>
  <si>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</si>
  <si>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</si>
  <si>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</si>
  <si>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</si>
  <si>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</si>
  <si>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</si>
  <si>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</si>
  <si>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</si>
  <si>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</si>
  <si>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</si>
  <si>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</si>
  <si>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</si>
  <si>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</si>
  <si>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</si>
  <si>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</si>
  <si>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</si>
  <si>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</si>
  <si>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</si>
  <si>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</si>
  <si>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</si>
  <si>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</si>
  <si>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</si>
  <si>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</si>
  <si>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</si>
  <si>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</si>
  <si>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</si>
  <si>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</si>
  <si>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</si>
  <si>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</si>
  <si>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</si>
  <si>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</si>
  <si>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</si>
  <si>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</si>
  <si>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</si>
  <si>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</si>
  <si>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</si>
  <si>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</si>
  <si>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</si>
  <si>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</si>
  <si>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</si>
  <si>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</si>
  <si>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</si>
  <si>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</si>
  <si>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</si>
  <si>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</si>
  <si>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</si>
  <si>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</si>
  <si>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</si>
  <si>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</si>
  <si>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</si>
  <si>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</si>
  <si>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</si>
  <si>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</si>
  <si>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</si>
  <si>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</si>
  <si>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</si>
  <si>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</si>
  <si>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</si>
  <si>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</si>
  <si>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</si>
  <si>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</si>
  <si>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</si>
  <si>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</si>
  <si>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</si>
  <si>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</si>
  <si>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</si>
  <si>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</si>
  <si>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</si>
  <si>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</si>
  <si>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</si>
  <si>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</si>
  <si>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</si>
  <si>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</si>
  <si>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</si>
  <si>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</si>
  <si>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</si>
  <si>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</si>
  <si>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</si>
  <si>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</si>
  <si>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</si>
  <si>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</si>
  <si>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</si>
  <si>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</si>
  <si>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</si>
  <si>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</si>
  <si>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</si>
  <si>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</si>
  <si>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</si>
  <si>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</si>
  <si>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</si>
  <si>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</si>
  <si>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</si>
  <si>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</si>
  <si>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</si>
  <si>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</si>
  <si>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</si>
  <si>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</si>
  <si>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</si>
  <si>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</si>
  <si>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</si>
  <si>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</si>
  <si>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</si>
  <si>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</si>
  <si>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</si>
  <si>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</si>
  <si>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</si>
  <si>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</si>
  <si>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</si>
  <si>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</si>
  <si>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</si>
  <si>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</si>
  <si>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</si>
  <si>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</si>
  <si>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</si>
  <si>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</si>
  <si>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</si>
  <si>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</si>
  <si>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</si>
  <si>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</si>
  <si>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</si>
  <si>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</si>
  <si>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</si>
  <si>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</si>
  <si>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</si>
  <si>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</si>
  <si>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</si>
  <si>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</si>
  <si>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</si>
  <si>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</si>
  <si>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</si>
  <si>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</si>
  <si>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</si>
  <si>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</si>
  <si>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</si>
  <si>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</si>
  <si>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</si>
  <si>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</si>
  <si>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</si>
  <si>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</si>
  <si>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</si>
  <si>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</si>
  <si>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</si>
  <si>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</si>
  <si>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</si>
  <si>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</si>
  <si>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</si>
  <si>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</si>
  <si>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</si>
  <si>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</si>
  <si>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</si>
  <si>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</si>
  <si>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</si>
  <si>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</si>
  <si>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</si>
  <si>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</si>
  <si>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</si>
  <si>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</si>
  <si>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</si>
  <si>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</si>
  <si>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</si>
  <si>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</si>
  <si>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</si>
  <si>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</si>
  <si>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</si>
  <si>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</si>
  <si>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</si>
  <si>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</si>
  <si>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</si>
  <si>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</si>
  <si>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</si>
  <si>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</si>
  <si>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</si>
  <si>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</si>
  <si>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</si>
  <si>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</si>
  <si>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</si>
  <si>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</si>
  <si>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</si>
  <si>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</si>
  <si>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</si>
  <si>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</si>
  <si>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</si>
  <si>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</si>
  <si>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</si>
  <si>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</si>
  <si>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</si>
  <si>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</si>
  <si>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</si>
  <si>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</si>
  <si>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</si>
  <si>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</si>
  <si>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</si>
  <si>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</si>
  <si>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</si>
  <si>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</si>
  <si>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</si>
  <si>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</si>
  <si>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</si>
  <si>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</si>
  <si>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</si>
  <si>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</si>
  <si>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</si>
  <si>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</si>
  <si>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</si>
  <si>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</si>
  <si>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</si>
  <si>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</si>
  <si>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</si>
  <si>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</si>
  <si>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</si>
  <si>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</si>
  <si>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</si>
  <si>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</si>
  <si>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</si>
  <si>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</si>
  <si>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</si>
  <si>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</si>
  <si>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</si>
  <si>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</si>
  <si>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</si>
  <si>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</si>
  <si>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</si>
  <si>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</si>
  <si>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</si>
  <si>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</si>
  <si>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</si>
  <si>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</si>
  <si>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</si>
  <si>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</si>
  <si>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</si>
  <si>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</si>
  <si>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</si>
  <si>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</si>
  <si>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</si>
  <si>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</si>
  <si>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</si>
  <si>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</si>
  <si>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</si>
  <si>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</si>
  <si>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</si>
  <si>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</si>
  <si>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</si>
  <si>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</si>
  <si>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</si>
  <si>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</si>
  <si>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</si>
  <si>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</si>
  <si>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</si>
  <si>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</si>
  <si>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</si>
  <si>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</si>
  <si>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</si>
  <si>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</si>
  <si>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</si>
  <si>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</si>
  <si>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</si>
  <si>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</si>
  <si>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</si>
  <si>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</si>
  <si>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</si>
  <si>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</si>
  <si>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</si>
  <si>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</si>
  <si>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</si>
  <si>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</si>
  <si>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</si>
  <si>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</si>
  <si>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</si>
  <si>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</si>
  <si>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</si>
  <si>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</si>
  <si>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</si>
  <si>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</si>
  <si>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</si>
  <si>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</si>
  <si>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</si>
  <si>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</si>
  <si>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</si>
  <si>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</si>
  <si>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</si>
  <si>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</si>
  <si>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</si>
  <si>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</si>
  <si>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</si>
  <si>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</si>
  <si>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</si>
  <si>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</si>
  <si>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</si>
  <si>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</si>
  <si>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</si>
  <si>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</si>
  <si>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</si>
  <si>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</si>
  <si>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</si>
  <si>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</si>
  <si>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</si>
  <si>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</si>
  <si>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</si>
  <si>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</si>
  <si>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</si>
  <si>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</si>
  <si>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</si>
  <si>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</si>
  <si>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</si>
  <si>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</si>
  <si>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</si>
  <si>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</si>
  <si>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</si>
  <si>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</si>
  <si>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</si>
  <si>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</si>
  <si>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</si>
  <si>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</si>
  <si>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</si>
  <si>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</si>
  <si>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</si>
  <si>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</si>
  <si>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</si>
  <si>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</si>
  <si>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</si>
  <si>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</si>
  <si>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</si>
  <si>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</si>
  <si>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</si>
  <si>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</si>
  <si>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</si>
  <si>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</si>
  <si>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</si>
  <si>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</si>
  <si>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</si>
  <si>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</si>
  <si>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</si>
  <si>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</si>
  <si>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</si>
  <si>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</si>
  <si>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</si>
  <si>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</si>
  <si>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</si>
  <si>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</si>
  <si>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</si>
  <si>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</si>
  <si>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</si>
  <si>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</si>
  <si>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</si>
  <si>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</si>
  <si>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</si>
  <si>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</si>
  <si>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</si>
  <si>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</si>
  <si>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</si>
  <si>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</si>
  <si>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</si>
  <si>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</si>
  <si>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</si>
  <si>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</si>
  <si>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</si>
  <si>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</si>
  <si>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</si>
  <si>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</si>
  <si>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</si>
  <si>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</si>
  <si>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</si>
  <si>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</si>
  <si>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</si>
  <si>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</si>
  <si>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</si>
  <si>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</si>
  <si>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</si>
  <si>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</si>
  <si>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</si>
  <si>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</si>
  <si>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</si>
  <si>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</si>
  <si>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</si>
  <si>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</si>
  <si>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</si>
  <si>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</si>
  <si>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</si>
  <si>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</si>
  <si>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</si>
  <si>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</si>
  <si>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</si>
  <si>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</si>
  <si>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</si>
  <si>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</si>
  <si>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</si>
  <si>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</si>
  <si>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</si>
  <si>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</si>
  <si>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</si>
  <si>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</si>
  <si>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</si>
  <si>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</si>
  <si>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</si>
  <si>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</si>
  <si>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</si>
  <si>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</si>
  <si>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</si>
  <si>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</si>
  <si>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</si>
  <si>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</si>
  <si>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</si>
  <si>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</si>
  <si>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</si>
  <si>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</si>
  <si>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</si>
  <si>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</si>
  <si>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</si>
  <si>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</si>
  <si>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</si>
  <si>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</si>
  <si>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</si>
  <si>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</si>
  <si>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</si>
  <si>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</si>
  <si>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</si>
  <si>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</si>
  <si>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</si>
  <si>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</si>
  <si>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</si>
  <si>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</si>
  <si>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</si>
  <si>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</si>
  <si>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</si>
  <si>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</si>
  <si>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</si>
  <si>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</si>
  <si>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</si>
  <si>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</si>
  <si>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</si>
  <si>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</si>
  <si>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</si>
  <si>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</si>
  <si>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</si>
  <si>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</si>
  <si>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</si>
  <si>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</si>
  <si>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</si>
  <si>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</si>
  <si>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</si>
  <si>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</si>
  <si>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</si>
  <si>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</si>
  <si>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</si>
  <si>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</si>
  <si>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</si>
  <si>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</si>
  <si>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</si>
  <si>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</si>
  <si>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</si>
  <si>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</si>
  <si>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</si>
  <si>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</si>
  <si>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</si>
  <si>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</si>
  <si>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</si>
  <si>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</si>
  <si>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</si>
  <si>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</si>
  <si>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</si>
  <si>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</si>
  <si>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</si>
  <si>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</si>
  <si>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</si>
  <si>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</si>
  <si>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</si>
  <si>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</si>
  <si>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</si>
  <si>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</si>
  <si>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</si>
  <si>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</si>
  <si>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</si>
  <si>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</si>
  <si>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</si>
  <si>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</si>
  <si>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</si>
  <si>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</si>
  <si>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</si>
  <si>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</si>
  <si>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</si>
  <si>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</si>
  <si>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</si>
  <si>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</si>
  <si>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</si>
  <si>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</si>
  <si>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</si>
  <si>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</si>
  <si>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</si>
  <si>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</si>
  <si>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</si>
  <si>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</si>
  <si>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</si>
  <si>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</si>
  <si>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</si>
  <si>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</si>
  <si>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</si>
  <si>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</si>
  <si>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</si>
  <si>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</si>
  <si>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</si>
  <si>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</si>
  <si>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</si>
  <si>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</si>
  <si>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</si>
  <si>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</si>
  <si>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</si>
  <si>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</si>
  <si>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</si>
  <si>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</si>
  <si>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</si>
  <si>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</si>
  <si>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</si>
  <si>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</si>
  <si>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</si>
  <si>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</si>
  <si>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</si>
  <si>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</si>
  <si>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</si>
  <si>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</si>
  <si>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</si>
  <si>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</si>
  <si>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</si>
  <si>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</si>
  <si>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</si>
  <si>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</si>
  <si>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</si>
  <si>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</si>
  <si>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</si>
  <si>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</si>
  <si>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</si>
  <si>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</si>
  <si>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</si>
  <si>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</si>
  <si>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</si>
  <si>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</si>
  <si>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</si>
  <si>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</si>
  <si>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</si>
  <si>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</si>
  <si>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</si>
  <si>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</si>
  <si>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</si>
  <si>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</si>
  <si>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</si>
  <si>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</si>
  <si>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</si>
  <si>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</si>
  <si>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</si>
  <si>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</si>
  <si>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</si>
  <si>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</si>
  <si>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</si>
  <si>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</si>
  <si>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</si>
  <si>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</si>
  <si>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</si>
  <si>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</si>
  <si>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</si>
  <si>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</si>
  <si>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</si>
  <si>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</si>
  <si>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</si>
  <si>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</si>
  <si>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</si>
  <si>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</si>
  <si>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</si>
  <si>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</si>
  <si>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</si>
  <si>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</si>
  <si>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</si>
  <si>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</si>
  <si>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</si>
  <si>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</si>
  <si>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</si>
  <si>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</si>
  <si>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</si>
  <si>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</si>
  <si>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</si>
  <si>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</si>
  <si>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</si>
  <si>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</si>
  <si>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</si>
  <si>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</si>
  <si>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</si>
  <si>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</si>
  <si>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</si>
  <si>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</si>
  <si>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</si>
  <si>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</si>
  <si>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</si>
  <si>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</si>
  <si>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</si>
  <si>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</si>
  <si>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</si>
  <si>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</si>
  <si>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</si>
  <si>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</si>
  <si>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</si>
  <si>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</si>
  <si>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</si>
  <si>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</si>
  <si>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</si>
  <si>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</si>
  <si>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</si>
  <si>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</si>
  <si>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</si>
  <si>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</si>
  <si>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</si>
  <si>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</si>
  <si>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</si>
  <si>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</si>
  <si>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</si>
  <si>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</si>
  <si>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</si>
  <si>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</si>
  <si>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</si>
  <si>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</si>
  <si>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</si>
  <si>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</si>
  <si>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</si>
  <si>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</si>
  <si>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</si>
  <si>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</si>
  <si>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</si>
  <si>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</si>
  <si>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</si>
  <si>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</si>
  <si>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</si>
  <si>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</si>
  <si>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</si>
  <si>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</si>
  <si>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</si>
  <si>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</si>
  <si>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</si>
  <si>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</si>
  <si>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</si>
  <si>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</si>
  <si>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</si>
  <si>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</si>
  <si>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</si>
  <si>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</si>
  <si>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</si>
  <si>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</si>
  <si>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</si>
  <si>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</si>
  <si>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</si>
  <si>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</si>
  <si>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</si>
  <si>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</si>
  <si>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</si>
  <si>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</si>
  <si>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</si>
  <si>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</si>
  <si>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</si>
  <si>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</si>
  <si>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</si>
  <si>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</si>
  <si>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</si>
  <si>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</si>
  <si>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</si>
  <si>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</si>
  <si>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</si>
  <si>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</si>
  <si>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</si>
  <si>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</si>
  <si>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</si>
  <si>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</si>
  <si>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</si>
  <si>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</si>
  <si>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</si>
  <si>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</si>
  <si>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</si>
  <si>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</si>
  <si>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</si>
  <si>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</si>
  <si>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</si>
  <si>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</si>
  <si>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</si>
  <si>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</si>
  <si>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</si>
  <si>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</si>
  <si>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</si>
  <si>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</si>
  <si>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</si>
  <si>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</si>
  <si>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</si>
  <si>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</si>
  <si>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</si>
  <si>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</si>
  <si>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</si>
  <si>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</si>
  <si>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</si>
  <si>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</si>
  <si>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</si>
  <si>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</si>
  <si>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</si>
  <si>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</si>
  <si>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</si>
  <si>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</si>
  <si>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</si>
  <si>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</si>
  <si>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</si>
  <si>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</si>
  <si>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</si>
  <si>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</si>
  <si>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</si>
  <si>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</si>
  <si>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</si>
  <si>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</si>
  <si>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</si>
  <si>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</si>
  <si>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</si>
  <si>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</si>
  <si>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</si>
  <si>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</si>
  <si>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</si>
  <si>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</si>
  <si>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</si>
  <si>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</si>
  <si>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</si>
  <si>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</si>
  <si>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</si>
  <si>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</si>
  <si>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</si>
  <si>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</si>
  <si>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</si>
  <si>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</si>
  <si>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</si>
  <si>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</si>
  <si>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</si>
  <si>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</si>
  <si>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</si>
  <si>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</si>
  <si>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</si>
  <si>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</si>
  <si>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</si>
  <si>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</si>
  <si>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</si>
  <si>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</si>
  <si>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</si>
  <si>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</si>
  <si>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</si>
  <si>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</si>
  <si>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</si>
  <si>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</si>
  <si>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</si>
  <si>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</si>
  <si>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</si>
  <si>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</si>
  <si>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</si>
  <si>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</si>
  <si>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</si>
  <si>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</si>
  <si>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</si>
  <si>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</si>
  <si>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</si>
  <si>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</si>
  <si>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</si>
  <si>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</si>
  <si>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</si>
  <si>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</si>
  <si>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</si>
  <si>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</si>
  <si>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</si>
  <si>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</si>
  <si>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</si>
  <si>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</si>
  <si>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</si>
  <si>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</si>
  <si>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</si>
  <si>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</si>
  <si>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</si>
  <si>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</si>
  <si>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</si>
  <si>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</si>
  <si>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</si>
  <si>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</si>
  <si>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</si>
  <si>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</si>
  <si>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</si>
  <si>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</si>
  <si>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</si>
  <si>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</si>
  <si>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</si>
  <si>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</si>
  <si>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</si>
  <si>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</si>
  <si>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</si>
  <si>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</si>
  <si>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</si>
  <si>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</si>
  <si>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</si>
  <si>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</si>
  <si>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</si>
  <si>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</si>
  <si>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</si>
  <si>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</si>
  <si>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</si>
  <si>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</si>
  <si>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</si>
  <si>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</si>
  <si>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</si>
  <si>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</si>
  <si>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</si>
  <si>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</si>
  <si>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</si>
  <si>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</si>
  <si>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</si>
  <si>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</si>
  <si>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</si>
  <si>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</si>
  <si>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</si>
  <si>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</si>
  <si>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</si>
  <si>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</si>
  <si>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</si>
  <si>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</si>
  <si>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</si>
  <si>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</si>
  <si>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</si>
  <si>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</si>
  <si>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</si>
  <si>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</si>
  <si>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</si>
  <si>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</si>
  <si>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</si>
  <si>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</si>
  <si>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</si>
  <si>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</si>
  <si>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</si>
  <si>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</si>
  <si>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</si>
  <si>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</si>
  <si>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</si>
  <si>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</si>
  <si>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</si>
  <si>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</si>
  <si>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</si>
  <si>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</si>
  <si>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</si>
  <si>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</si>
  <si>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</si>
  <si>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</si>
  <si>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</si>
  <si>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</si>
  <si>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</si>
  <si>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</si>
  <si>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</si>
  <si>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</si>
  <si>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</si>
  <si>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</si>
  <si>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</si>
  <si>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</si>
  <si>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</si>
  <si>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</si>
  <si>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</si>
  <si>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</si>
  <si>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</si>
  <si>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</si>
  <si>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</si>
  <si>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</si>
  <si>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</si>
  <si>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</si>
  <si>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</si>
  <si>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</si>
  <si>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</si>
  <si>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</si>
  <si>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</si>
  <si>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</si>
  <si>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</si>
  <si>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</si>
  <si>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</si>
  <si>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</si>
  <si>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</si>
  <si>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</si>
  <si>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</si>
  <si>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</si>
  <si>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</si>
  <si>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</si>
  <si>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</si>
  <si>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</si>
  <si>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</si>
  <si>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</si>
  <si>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</si>
  <si>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</si>
  <si>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</si>
  <si>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</si>
  <si>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</si>
  <si>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</si>
  <si>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</si>
  <si>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</si>
  <si>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</si>
  <si>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</si>
  <si>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</si>
  <si>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</si>
  <si>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</si>
  <si>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</si>
  <si>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</si>
  <si>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</si>
  <si>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</si>
  <si>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</si>
  <si>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</si>
  <si>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</si>
  <si>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</si>
  <si>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</si>
  <si>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</si>
  <si>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</si>
  <si>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</si>
  <si>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</si>
  <si>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</si>
  <si>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</si>
  <si>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</si>
  <si>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</si>
  <si>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</si>
  <si>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</si>
  <si>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</si>
  <si>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</si>
  <si>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</si>
  <si>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</si>
  <si>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</si>
  <si>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</si>
  <si>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</si>
  <si>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</si>
  <si>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</si>
  <si>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</si>
  <si>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</si>
  <si>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</si>
  <si>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</si>
  <si>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</si>
  <si>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</si>
  <si>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</si>
  <si>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</si>
  <si>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</si>
  <si>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</si>
  <si>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</si>
  <si>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</si>
  <si>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</si>
  <si>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</si>
  <si>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</si>
  <si>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</si>
  <si>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</si>
  <si>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</si>
  <si>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</si>
  <si>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</si>
  <si>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</si>
  <si>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</si>
  <si>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</si>
  <si>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</si>
  <si>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</si>
  <si>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</si>
  <si>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</si>
  <si>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</si>
  <si>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</si>
  <si>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</si>
  <si>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</si>
  <si>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</si>
  <si>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</si>
  <si>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</si>
  <si>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</si>
  <si>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</si>
  <si>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</si>
  <si>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</si>
  <si>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</si>
  <si>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</si>
  <si>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</si>
  <si>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</si>
  <si>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</si>
  <si>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</si>
  <si>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</si>
  <si>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</si>
  <si>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</si>
  <si>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</si>
  <si>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</si>
  <si>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</si>
  <si>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</si>
  <si>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</si>
  <si>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</si>
  <si>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</si>
  <si>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</si>
  <si>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</si>
  <si>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</si>
  <si>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</si>
  <si>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</si>
  <si>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</si>
  <si>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</si>
  <si>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</si>
  <si>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</si>
  <si>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</si>
  <si>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</si>
  <si>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</si>
  <si>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</si>
  <si>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</si>
  <si>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</si>
  <si>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</si>
  <si>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</si>
  <si>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</si>
  <si>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</si>
  <si>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</si>
  <si>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</si>
  <si>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</si>
  <si>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</si>
  <si>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</si>
  <si>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</si>
  <si>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</si>
  <si>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</si>
  <si>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</si>
  <si>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</si>
  <si>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</si>
  <si>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</si>
  <si>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</si>
  <si>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</si>
  <si>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</si>
  <si>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</si>
  <si>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</si>
  <si>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</si>
  <si>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</si>
  <si>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</si>
  <si>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</si>
  <si>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</si>
  <si>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</si>
  <si>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</si>
  <si>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</si>
  <si>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</si>
  <si>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</si>
  <si>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</si>
  <si>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</si>
  <si>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</si>
  <si>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</si>
  <si>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</si>
  <si>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</si>
  <si>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</si>
  <si>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</si>
  <si>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</si>
  <si>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</si>
  <si>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</si>
  <si>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</si>
  <si>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</si>
  <si>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</si>
  <si>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</si>
  <si>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</si>
  <si>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</si>
  <si>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</si>
  <si>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</si>
  <si>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</si>
  <si>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</si>
  <si>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</si>
  <si>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</si>
  <si>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</si>
  <si>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</si>
  <si>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</si>
  <si>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</si>
  <si>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</si>
  <si>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</si>
  <si>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</si>
  <si>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</si>
  <si>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</si>
  <si>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</si>
  <si>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</si>
  <si>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</si>
  <si>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</si>
  <si>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</si>
  <si>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</si>
  <si>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</si>
  <si>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</si>
  <si>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</si>
  <si>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</si>
  <si>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</si>
  <si>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</si>
  <si>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</si>
  <si>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</si>
  <si>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</si>
  <si>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</si>
  <si>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</si>
  <si>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</si>
  <si>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</si>
  <si>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</si>
  <si>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</si>
  <si>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</si>
  <si>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</si>
  <si>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</si>
  <si>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</si>
  <si>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</si>
  <si>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</si>
  <si>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</si>
  <si>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</si>
  <si>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</si>
  <si>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</si>
  <si>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</si>
  <si>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</si>
  <si>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</si>
  <si>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</si>
  <si>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</si>
  <si>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</si>
  <si>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</si>
  <si>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</si>
  <si>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</si>
  <si>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</si>
  <si>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</si>
  <si>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</si>
  <si>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</si>
  <si>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</si>
  <si>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</si>
  <si>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</si>
  <si>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</si>
  <si>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</si>
  <si>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</si>
  <si>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</si>
  <si>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</si>
  <si>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</si>
  <si>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</si>
  <si>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</si>
  <si>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</si>
  <si>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</si>
  <si>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</si>
  <si>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</si>
  <si>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</si>
  <si>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</si>
  <si>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</si>
  <si>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</si>
  <si>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</si>
  <si>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</si>
  <si>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</si>
  <si>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</si>
  <si>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</si>
  <si>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</si>
  <si>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</si>
  <si>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</si>
  <si>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</si>
  <si>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</si>
  <si>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</si>
  <si>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</si>
  <si>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</si>
  <si>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</si>
  <si>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</si>
  <si>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</si>
  <si>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</si>
  <si>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</si>
  <si>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</si>
  <si>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</si>
  <si>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</si>
  <si>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</si>
  <si>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</si>
  <si>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</si>
  <si>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</si>
  <si>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</si>
  <si>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</si>
  <si>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</si>
  <si>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</si>
  <si>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</si>
  <si>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</si>
  <si>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</si>
  <si>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</si>
  <si>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</si>
  <si>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</si>
  <si>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</si>
  <si>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</si>
  <si>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</si>
  <si>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</si>
  <si>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</si>
  <si>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</si>
  <si>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</si>
  <si>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</si>
  <si>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</si>
  <si>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</si>
  <si>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</si>
  <si>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</si>
  <si>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</si>
  <si>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</si>
  <si>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</si>
  <si>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</si>
  <si>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</si>
  <si>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</si>
  <si>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</si>
  <si>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</si>
  <si>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</si>
  <si>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</si>
  <si>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</si>
  <si>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</si>
  <si>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</si>
  <si>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</si>
  <si>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</si>
  <si>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</si>
  <si>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</si>
  <si>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</si>
  <si>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</si>
  <si>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</si>
  <si>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</si>
  <si>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</si>
  <si>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</si>
  <si>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</si>
  <si>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</si>
  <si>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</si>
  <si>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</si>
  <si>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</si>
  <si>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</si>
  <si>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</si>
  <si>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</si>
  <si>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</si>
  <si>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</si>
  <si>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</si>
  <si>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</si>
  <si>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</si>
  <si>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</si>
  <si>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</si>
  <si>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</si>
  <si>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</si>
  <si>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</si>
  <si>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</si>
  <si>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</si>
  <si>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</si>
  <si>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</si>
  <si>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</si>
  <si>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</si>
  <si>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</si>
  <si>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</si>
  <si>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</si>
  <si>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</si>
  <si>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</si>
  <si>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</si>
  <si>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</si>
  <si>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</si>
  <si>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</si>
  <si>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</si>
  <si>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</si>
  <si>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</si>
  <si>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</si>
  <si>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</si>
  <si>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</si>
  <si>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</si>
  <si>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</si>
  <si>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</si>
  <si>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</si>
  <si>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</si>
  <si>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</si>
  <si>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</si>
  <si>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</si>
  <si>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</si>
  <si>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</si>
  <si>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</si>
  <si>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</si>
  <si>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</si>
  <si>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</si>
  <si>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</si>
  <si>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</si>
  <si>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</si>
  <si>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</si>
  <si>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</si>
  <si>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</si>
  <si>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</si>
  <si>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</si>
  <si>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</si>
  <si>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</si>
  <si>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</si>
  <si>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</si>
  <si>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</si>
  <si>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</si>
  <si>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</si>
  <si>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</si>
  <si>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</si>
  <si>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</si>
  <si>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</si>
  <si>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</si>
  <si>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</si>
  <si>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</si>
  <si>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</si>
  <si>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</si>
  <si>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</si>
  <si>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</si>
  <si>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</si>
  <si>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</si>
  <si>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</si>
  <si>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</si>
  <si>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</si>
  <si>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</si>
  <si>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</si>
  <si>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</si>
  <si>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</si>
  <si>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</si>
  <si>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</si>
  <si>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</si>
  <si>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</si>
  <si>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</si>
  <si>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</si>
  <si>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</si>
  <si>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</si>
  <si>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</si>
  <si>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</si>
  <si>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</si>
  <si>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</si>
  <si>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</si>
  <si>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</si>
  <si>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</si>
  <si>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</si>
  <si>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</si>
  <si>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</si>
  <si>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</si>
  <si>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</si>
  <si>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</si>
  <si>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</si>
  <si>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</si>
  <si>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</si>
  <si>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</si>
  <si>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</si>
  <si>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</si>
  <si>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</si>
  <si>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</si>
  <si>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</si>
  <si>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</si>
  <si>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</si>
  <si>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</si>
  <si>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</si>
  <si>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</si>
  <si>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</si>
  <si>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</si>
  <si>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</si>
  <si>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</si>
  <si>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</si>
  <si>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</si>
  <si>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</si>
  <si>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</si>
  <si>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</si>
  <si>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</si>
  <si>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</si>
  <si>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</si>
  <si>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</si>
  <si>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</si>
  <si>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</si>
  <si>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</si>
  <si>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</si>
  <si>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</si>
  <si>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</si>
  <si>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</si>
  <si>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</si>
  <si>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</si>
  <si>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</si>
  <si>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</si>
  <si>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</si>
  <si>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</si>
  <si>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</si>
  <si>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</si>
  <si>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</si>
  <si>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</si>
  <si>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</si>
  <si>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</si>
  <si>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</si>
  <si>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</si>
  <si>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</si>
  <si>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</si>
  <si>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</si>
  <si>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</si>
  <si>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</si>
  <si>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</si>
  <si>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</si>
  <si>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</si>
  <si>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</si>
  <si>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</si>
  <si>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</si>
  <si>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</si>
  <si>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</si>
  <si>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</si>
  <si>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</si>
  <si>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</si>
  <si>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</si>
  <si>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</si>
  <si>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</si>
  <si>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</si>
  <si>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</si>
  <si>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</si>
  <si>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</si>
  <si>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</si>
  <si>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</si>
  <si>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</si>
  <si>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</si>
  <si>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</si>
  <si>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</si>
  <si>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</si>
  <si>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</si>
  <si>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</si>
  <si>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</si>
  <si>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</si>
  <si>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</si>
  <si>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</si>
  <si>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</si>
  <si>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</si>
  <si>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</si>
  <si>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</si>
  <si>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</si>
  <si>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</si>
  <si>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</si>
  <si>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</si>
  <si>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</si>
  <si>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</si>
  <si>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</si>
  <si>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</si>
  <si>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</si>
  <si>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</si>
  <si>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</si>
  <si>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</si>
  <si>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</si>
  <si>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</si>
  <si>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</si>
  <si>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</si>
  <si>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</si>
  <si>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</si>
  <si>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</si>
  <si>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</si>
  <si>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</si>
  <si>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</si>
  <si>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</si>
  <si>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</si>
  <si>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</si>
  <si>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</si>
  <si>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</si>
  <si>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</si>
  <si>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</si>
  <si>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</si>
  <si>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</si>
  <si>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</si>
  <si>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</si>
  <si>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</si>
  <si>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</si>
  <si>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</si>
  <si>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</si>
  <si>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</si>
  <si>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</si>
  <si>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</si>
  <si>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</si>
  <si>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</si>
  <si>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</si>
  <si>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</si>
  <si>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</si>
  <si>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</si>
  <si>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</si>
  <si>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</si>
  <si>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</si>
  <si>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</si>
  <si>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</si>
  <si>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</si>
  <si>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</si>
  <si>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</si>
  <si>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</si>
  <si>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</si>
  <si>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</si>
  <si>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</si>
  <si>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</si>
  <si>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</si>
  <si>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</si>
  <si>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</si>
  <si>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</si>
  <si>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</si>
  <si>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</si>
  <si>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</si>
  <si>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</si>
  <si>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</si>
  <si>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</si>
  <si>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</si>
  <si>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</si>
  <si>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</si>
  <si>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</si>
  <si>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</si>
  <si>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</si>
  <si>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</si>
  <si>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</si>
  <si>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</si>
  <si>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</si>
  <si>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</si>
  <si>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</si>
  <si>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</si>
  <si>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</si>
  <si>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</si>
  <si>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</si>
  <si>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</si>
  <si>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</si>
  <si>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</si>
  <si>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</si>
  <si>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</si>
  <si>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</si>
  <si>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</si>
  <si>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</si>
  <si>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</si>
  <si>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</si>
  <si>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</si>
  <si>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</si>
  <si>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</si>
  <si>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</si>
  <si>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</si>
  <si>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</si>
  <si>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</si>
  <si>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</si>
  <si>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</si>
  <si>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</si>
  <si>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</si>
  <si>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</si>
  <si>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</si>
  <si>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</si>
  <si>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</si>
  <si>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</si>
  <si>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</si>
  <si>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</si>
  <si>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</si>
  <si>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</si>
  <si>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</si>
  <si>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</si>
  <si>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</si>
  <si>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</si>
  <si>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</si>
  <si>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</si>
  <si>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</si>
  <si>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</si>
  <si>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</si>
  <si>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</si>
  <si>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</si>
  <si>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</si>
  <si>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</si>
  <si>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</si>
  <si>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</si>
  <si>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</si>
  <si>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</si>
  <si>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</si>
  <si>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</si>
  <si>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</si>
  <si>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</si>
  <si>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</si>
  <si>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</si>
  <si>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</si>
  <si>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</si>
  <si>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</si>
  <si>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</si>
  <si>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</si>
  <si>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</si>
  <si>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</si>
  <si>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</si>
  <si>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</si>
  <si>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</si>
  <si>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</si>
  <si>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</si>
  <si>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</si>
  <si>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</si>
  <si>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</si>
  <si>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</si>
  <si>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</si>
  <si>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</si>
  <si>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</si>
  <si>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</si>
  <si>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</si>
  <si>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</si>
  <si>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</si>
  <si>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</si>
  <si>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</si>
  <si>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</si>
  <si>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</si>
  <si>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</si>
  <si>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</si>
  <si>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</si>
  <si>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</si>
  <si>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</si>
  <si>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</si>
  <si>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</si>
  <si>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</si>
  <si>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</si>
  <si>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</si>
  <si>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</si>
  <si>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</si>
  <si>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</si>
  <si>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</si>
  <si>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</si>
  <si>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</si>
  <si>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</si>
  <si>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</si>
  <si>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</si>
  <si>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</si>
  <si>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</si>
  <si>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</si>
  <si>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</si>
  <si>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</si>
  <si>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</si>
  <si>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</si>
  <si>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</si>
  <si>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</si>
  <si>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</si>
  <si>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</si>
  <si>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</si>
  <si>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</si>
  <si>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</si>
  <si>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</si>
  <si>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</si>
  <si>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</si>
  <si>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</si>
  <si>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</si>
  <si>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</si>
  <si>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</si>
  <si>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</si>
  <si>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</si>
  <si>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</si>
  <si>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</si>
  <si>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</si>
  <si>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</si>
  <si>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</si>
  <si>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</si>
  <si>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</si>
  <si>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</si>
  <si>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</si>
  <si>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</si>
  <si>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</si>
  <si>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</si>
  <si>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</si>
  <si>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</si>
  <si>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</si>
  <si>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</si>
  <si>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</si>
  <si>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</si>
  <si>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</si>
  <si>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</si>
  <si>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</si>
  <si>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</si>
  <si>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</si>
  <si>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</si>
  <si>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</si>
  <si>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</si>
  <si>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</si>
  <si>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</si>
  <si>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</si>
  <si>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</si>
  <si>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</si>
  <si>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</si>
  <si>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</si>
  <si>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</si>
  <si>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</si>
  <si>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</si>
  <si>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</si>
  <si>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</si>
  <si>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</si>
  <si>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</si>
  <si>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</si>
  <si>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</si>
  <si>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</si>
  <si>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</si>
  <si>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</si>
  <si>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</si>
  <si>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</si>
  <si>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</si>
  <si>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</si>
  <si>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</si>
  <si>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</si>
  <si>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</si>
  <si>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</si>
  <si>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</si>
  <si>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</si>
  <si>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</si>
  <si>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</si>
  <si>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</si>
  <si>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</si>
  <si>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</si>
  <si>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</si>
  <si>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</si>
  <si>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</si>
  <si>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</si>
  <si>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</si>
  <si>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</si>
  <si>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</si>
  <si>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</si>
  <si>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</si>
  <si>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</si>
  <si>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</si>
  <si>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</si>
  <si>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</si>
  <si>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</si>
  <si>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</si>
  <si>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</si>
  <si>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</si>
  <si>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</si>
  <si>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</si>
  <si>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</si>
  <si>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</si>
  <si>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</si>
  <si>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</si>
  <si>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</si>
  <si>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</si>
  <si>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</si>
  <si>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</si>
  <si>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</si>
  <si>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</si>
  <si>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</si>
  <si>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</si>
  <si>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</si>
  <si>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</si>
  <si>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</si>
  <si>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</si>
  <si>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</si>
  <si>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</si>
  <si>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</si>
  <si>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</si>
  <si>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</si>
  <si>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</si>
  <si>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</si>
  <si>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</si>
  <si>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</si>
  <si>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</si>
  <si>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</si>
  <si>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</si>
  <si>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</si>
  <si>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</si>
  <si>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</si>
  <si>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</si>
  <si>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</si>
  <si>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</si>
  <si>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</si>
  <si>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</si>
  <si>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</si>
  <si>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</si>
  <si>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</si>
  <si>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</si>
  <si>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</si>
  <si>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</si>
  <si>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</si>
  <si>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</si>
  <si>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</si>
  <si>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</si>
  <si>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</si>
  <si>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</si>
  <si>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</si>
  <si>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</si>
  <si>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</si>
  <si>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</si>
  <si>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</si>
  <si>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</si>
  <si>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</si>
  <si>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</si>
  <si>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</si>
  <si>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</si>
  <si>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</si>
  <si>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</si>
  <si>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</si>
  <si>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</si>
  <si>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</si>
  <si>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</si>
  <si>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</si>
  <si>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</si>
  <si>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</si>
  <si>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</si>
  <si>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</si>
  <si>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</si>
  <si>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</si>
  <si>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</si>
  <si>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</si>
  <si>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</si>
  <si>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</si>
  <si>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</si>
  <si>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</si>
  <si>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</si>
  <si>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</si>
  <si>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</si>
  <si>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</si>
  <si>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</si>
  <si>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</si>
  <si>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</si>
  <si>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</si>
  <si>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</si>
  <si>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</si>
  <si>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</si>
  <si>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</si>
  <si>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</si>
  <si>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</si>
  <si>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</si>
  <si>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</si>
  <si>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</si>
  <si>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</si>
  <si>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</si>
  <si>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</si>
  <si>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</si>
  <si>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</si>
  <si>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</si>
  <si>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</si>
  <si>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</si>
  <si>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</si>
  <si>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</si>
  <si>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</si>
  <si>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</si>
  <si>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</si>
  <si>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</si>
  <si>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</si>
  <si>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</si>
  <si>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</si>
  <si>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</si>
  <si>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</si>
  <si>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</si>
  <si>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</si>
  <si>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</si>
  <si>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</si>
  <si>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</si>
  <si>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</si>
  <si>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</si>
  <si>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</si>
  <si>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</si>
  <si>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</si>
  <si>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</si>
  <si>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</si>
  <si>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</si>
  <si>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</si>
  <si>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</si>
  <si>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</si>
  <si>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</si>
  <si>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</si>
  <si>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</si>
  <si>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</si>
  <si>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</si>
  <si>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</si>
  <si>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</si>
  <si>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</si>
  <si>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</si>
  <si>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</si>
  <si>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</si>
  <si>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</si>
  <si>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</si>
  <si>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</si>
  <si>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</si>
  <si>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</si>
  <si>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</si>
  <si>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</si>
  <si>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</si>
  <si>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</si>
  <si>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</si>
  <si>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</si>
  <si>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</si>
  <si>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</si>
  <si>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</si>
  <si>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</si>
  <si>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</si>
  <si>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</si>
  <si>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</si>
  <si>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</si>
  <si>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</si>
  <si>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</si>
  <si>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</si>
  <si>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</si>
  <si>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</si>
  <si>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</si>
  <si>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</si>
  <si>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</si>
  <si>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</si>
  <si>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</si>
  <si>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</si>
  <si>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</si>
  <si>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</si>
  <si>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</si>
  <si>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</si>
  <si>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</si>
  <si>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</si>
  <si>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</si>
  <si>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</si>
  <si>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</si>
  <si>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</si>
  <si>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</si>
  <si>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</si>
  <si>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</si>
  <si>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</si>
  <si>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</si>
  <si>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</si>
  <si>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</si>
  <si>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</si>
  <si>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</si>
  <si>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</si>
  <si>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</si>
  <si>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</si>
  <si>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</si>
  <si>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</si>
  <si>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</si>
  <si>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</si>
  <si>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</si>
  <si>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</si>
  <si>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</si>
  <si>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</si>
  <si>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</si>
  <si>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</si>
  <si>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</si>
  <si>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</si>
  <si>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</si>
  <si>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</si>
  <si>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</si>
  <si>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</si>
  <si>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</si>
  <si>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</si>
  <si>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</si>
  <si>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</si>
  <si>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</si>
  <si>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</si>
  <si>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</si>
  <si>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</si>
  <si>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</si>
  <si>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</si>
  <si>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</si>
  <si>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</si>
  <si>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</si>
  <si>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</si>
  <si>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</si>
  <si>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</si>
  <si>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</si>
  <si>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</si>
  <si>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</si>
  <si>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</si>
  <si>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</si>
  <si>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</si>
  <si>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</si>
  <si>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</si>
  <si>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</si>
  <si>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</si>
  <si>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</si>
  <si>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</si>
  <si>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</si>
  <si>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</si>
  <si>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</si>
  <si>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</si>
  <si>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</si>
  <si>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</si>
  <si>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</si>
  <si>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</si>
  <si>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</si>
  <si>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</si>
  <si>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</si>
  <si>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</si>
  <si>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</si>
  <si>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</si>
  <si>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</si>
  <si>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</si>
  <si>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</si>
  <si>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</si>
  <si>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</si>
  <si>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</si>
  <si>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</si>
  <si>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</si>
  <si>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</si>
  <si>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</si>
  <si>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</si>
  <si>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</si>
  <si>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</si>
  <si>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</si>
  <si>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</si>
  <si>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</si>
  <si>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</si>
  <si>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</si>
  <si>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</si>
  <si>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</si>
  <si>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</si>
  <si>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</si>
  <si>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</si>
  <si>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</si>
  <si>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</si>
  <si>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</si>
  <si>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</si>
  <si>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</si>
  <si>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</si>
  <si>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</si>
  <si>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</si>
  <si>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</si>
  <si>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</si>
  <si>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</si>
  <si>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</si>
  <si>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</si>
  <si>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</si>
  <si>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</si>
  <si>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</si>
  <si>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</si>
  <si>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</si>
  <si>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</si>
  <si>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</si>
  <si>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</si>
  <si>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</si>
  <si>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</si>
  <si>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</si>
  <si>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</si>
  <si>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</si>
  <si>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</si>
  <si>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</si>
  <si>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</si>
  <si>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</si>
  <si>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</si>
  <si>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</si>
  <si>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</si>
  <si>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</si>
  <si>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</si>
  <si>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</si>
  <si>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</si>
  <si>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</si>
  <si>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</si>
  <si>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</si>
  <si>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</si>
  <si>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</si>
  <si>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</si>
  <si>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</si>
  <si>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</si>
  <si>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</si>
  <si>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</si>
  <si>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</si>
  <si>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</si>
  <si>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</si>
  <si>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</si>
  <si>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</si>
  <si>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</si>
  <si>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</si>
  <si>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</si>
  <si>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</si>
  <si>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</si>
  <si>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</si>
  <si>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</si>
  <si>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</si>
  <si>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</si>
  <si>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</si>
  <si>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</si>
  <si>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</si>
  <si>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</si>
  <si>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</si>
  <si>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</si>
  <si>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</si>
  <si>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</si>
  <si>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</si>
  <si>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</si>
  <si>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</si>
  <si>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</si>
  <si>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</si>
  <si>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</si>
  <si>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</si>
  <si>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</si>
  <si>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</si>
  <si>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</si>
  <si>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</si>
  <si>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</si>
  <si>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</si>
  <si>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</si>
  <si>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</si>
  <si>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</si>
  <si>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</si>
  <si>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</si>
  <si>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</si>
  <si>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</si>
  <si>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</si>
  <si>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</si>
  <si>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</si>
  <si>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</si>
  <si>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</si>
  <si>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</si>
  <si>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</si>
  <si>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</si>
  <si>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</si>
  <si>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</si>
  <si>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</si>
  <si>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</si>
  <si>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</si>
  <si>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</si>
  <si>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</si>
  <si>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</si>
  <si>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</si>
  <si>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</si>
  <si>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</si>
  <si>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</si>
  <si>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</si>
  <si>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</si>
  <si>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</si>
  <si>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</si>
  <si>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</si>
  <si>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</si>
  <si>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</si>
  <si>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</si>
  <si>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</si>
  <si>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</si>
  <si>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</si>
  <si>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</si>
  <si>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</si>
  <si>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</si>
  <si>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</si>
  <si>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</si>
  <si>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</si>
  <si>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</si>
  <si>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</si>
  <si>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</si>
  <si>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</si>
  <si>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</si>
  <si>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</si>
  <si>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</si>
  <si>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</si>
  <si>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</si>
  <si>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</si>
  <si>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</si>
  <si>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</si>
  <si>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</si>
  <si>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</si>
  <si>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</si>
  <si>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</si>
  <si>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</si>
  <si>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</si>
  <si>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</si>
  <si>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</si>
  <si>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</si>
  <si>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</si>
  <si>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</si>
  <si>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</si>
  <si>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</si>
  <si>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</si>
  <si>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</si>
  <si>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</si>
  <si>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</si>
  <si>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</si>
  <si>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</si>
  <si>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</si>
  <si>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</si>
  <si>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</si>
  <si>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</si>
  <si>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</si>
  <si>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</si>
  <si>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</si>
  <si>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</si>
  <si>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</si>
  <si>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</si>
  <si>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</si>
  <si>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</si>
  <si>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</si>
  <si>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</si>
  <si>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</si>
  <si>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</si>
  <si>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</si>
  <si>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</si>
  <si>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</si>
  <si>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</si>
  <si>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</si>
  <si>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</si>
  <si>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</si>
  <si>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</si>
  <si>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</si>
  <si>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</si>
  <si>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</si>
  <si>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</si>
  <si>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</si>
  <si>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</si>
  <si>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</si>
  <si>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</si>
  <si>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</si>
  <si>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</si>
  <si>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</si>
  <si>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</si>
  <si>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</si>
  <si>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</si>
  <si>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</si>
  <si>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</si>
  <si>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</si>
  <si>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</si>
  <si>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</si>
  <si>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</si>
  <si>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</si>
  <si>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</si>
  <si>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</si>
  <si>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</si>
  <si>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</si>
  <si>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</si>
  <si>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</si>
  <si>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</si>
  <si>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</si>
  <si>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</si>
  <si>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</si>
  <si>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</si>
  <si>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</si>
  <si>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</si>
  <si>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</si>
  <si>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</si>
  <si>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</si>
  <si>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</si>
  <si>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</si>
  <si>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</si>
  <si>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</si>
  <si>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</si>
  <si>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</si>
  <si>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</si>
  <si>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</si>
  <si>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</si>
  <si>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</si>
  <si>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</si>
  <si>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</si>
  <si>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</si>
  <si>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</si>
  <si>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</si>
  <si>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</si>
  <si>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</si>
  <si>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</si>
  <si>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</si>
  <si>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</si>
  <si>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</si>
  <si>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</si>
  <si>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</si>
  <si>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</si>
  <si>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</si>
  <si>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</si>
  <si>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</si>
  <si>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</si>
  <si>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</si>
  <si>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</si>
  <si>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</si>
  <si>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</si>
  <si>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</si>
  <si>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</si>
  <si>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</si>
  <si>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</si>
  <si>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</si>
  <si>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</si>
  <si>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</si>
  <si>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</si>
  <si>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</si>
  <si>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</si>
  <si>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</si>
  <si>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</si>
  <si>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</si>
  <si>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</si>
  <si>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</si>
  <si>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</si>
  <si>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</si>
  <si>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</si>
  <si>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</si>
  <si>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</si>
  <si>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</si>
  <si>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</si>
  <si>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</si>
  <si>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</si>
  <si>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</si>
  <si>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</si>
  <si>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</si>
  <si>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</si>
  <si>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</si>
  <si>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</si>
  <si>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</si>
  <si>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</si>
  <si>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</si>
  <si>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</si>
  <si>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</si>
  <si>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</si>
  <si>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</si>
  <si>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</si>
  <si>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</si>
  <si>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</si>
  <si>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</si>
  <si>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</si>
  <si>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</si>
  <si>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</si>
  <si>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</si>
  <si>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</si>
  <si>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</si>
  <si>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</si>
  <si>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</si>
  <si>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</si>
  <si>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</si>
  <si>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</si>
  <si>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</si>
  <si>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</si>
  <si>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</si>
  <si>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</si>
  <si>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</si>
  <si>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</si>
  <si>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</si>
  <si>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</si>
  <si>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</si>
  <si>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</si>
  <si>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</si>
  <si>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</si>
  <si>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</si>
  <si>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</si>
  <si>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</si>
  <si>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</si>
  <si>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</si>
  <si>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</si>
  <si>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</si>
  <si>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</si>
  <si>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</si>
  <si>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</si>
  <si>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</si>
  <si>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</si>
  <si>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</si>
  <si>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</si>
  <si>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</si>
  <si>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</si>
  <si>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</si>
  <si>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</si>
  <si>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</si>
  <si>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</si>
  <si>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</si>
  <si>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</si>
  <si>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</si>
  <si>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</si>
  <si>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</si>
  <si>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</si>
  <si>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</si>
  <si>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</si>
  <si>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</si>
  <si>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</si>
  <si>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</si>
  <si>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</si>
  <si>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</si>
  <si>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</si>
  <si>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</si>
  <si>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</si>
  <si>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</si>
  <si>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</si>
  <si>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</si>
  <si>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</si>
  <si>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</si>
  <si>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</si>
  <si>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</si>
  <si>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</si>
  <si>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</si>
  <si>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</si>
  <si>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</si>
  <si>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</si>
  <si>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</si>
  <si>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</si>
  <si>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</si>
  <si>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</si>
  <si>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</si>
  <si>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</si>
  <si>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</si>
  <si>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</si>
  <si>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</si>
  <si>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</si>
  <si>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</si>
  <si>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</si>
  <si>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</si>
  <si>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</si>
  <si>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</si>
  <si>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</si>
  <si>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</si>
  <si>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</si>
  <si>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</si>
  <si>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</si>
  <si>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</si>
  <si>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</si>
  <si>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</si>
  <si>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</si>
  <si>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</si>
  <si>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</si>
  <si>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</si>
  <si>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</si>
  <si>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</si>
  <si>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</si>
  <si>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</si>
  <si>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</si>
  <si>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</si>
  <si>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</si>
  <si>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</si>
  <si>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</si>
  <si>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</si>
  <si>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</si>
  <si>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</si>
  <si>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</si>
  <si>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</si>
  <si>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</si>
  <si>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</si>
  <si>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</si>
  <si>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</si>
  <si>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</si>
  <si>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</si>
  <si>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</si>
  <si>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</si>
  <si>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</si>
  <si>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</si>
  <si>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</si>
  <si>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</si>
  <si>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</si>
  <si>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</si>
  <si>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</si>
  <si>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</si>
  <si>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</si>
  <si>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</si>
  <si>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</si>
  <si>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</si>
  <si>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</si>
  <si>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</si>
  <si>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</si>
  <si>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</si>
  <si>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</si>
  <si>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</si>
  <si>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</si>
  <si>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</si>
  <si>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</si>
  <si>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</si>
  <si>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</si>
  <si>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</si>
  <si>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</si>
  <si>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</si>
  <si>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</si>
  <si>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</si>
  <si>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</si>
  <si>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</si>
  <si>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</si>
  <si>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</si>
  <si>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</si>
  <si>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</si>
  <si>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</si>
  <si>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</si>
  <si>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</si>
  <si>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</si>
  <si>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</si>
  <si>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</si>
  <si>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</si>
  <si>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</si>
  <si>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</si>
  <si>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</si>
  <si>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</si>
  <si>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</si>
  <si>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</si>
  <si>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</si>
  <si>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</si>
  <si>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</si>
  <si>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</si>
  <si>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</si>
  <si>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</si>
  <si>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</si>
  <si>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</si>
  <si>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</si>
  <si>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</si>
  <si>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</si>
  <si>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</si>
  <si>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</si>
  <si>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</si>
  <si>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</si>
  <si>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</si>
  <si>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</si>
  <si>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</si>
  <si>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</si>
  <si>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</si>
  <si>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</si>
  <si>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</si>
  <si>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</si>
  <si>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</si>
  <si>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</si>
  <si>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</si>
  <si>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</si>
  <si>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</si>
  <si>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</si>
  <si>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</si>
  <si>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</si>
  <si>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</si>
  <si>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</si>
  <si>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</si>
  <si>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</si>
  <si>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</si>
  <si>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</si>
  <si>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</si>
  <si>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</si>
  <si>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</si>
  <si>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</si>
  <si>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</si>
  <si>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</si>
  <si>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</si>
  <si>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</si>
  <si>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</si>
  <si>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</si>
  <si>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</si>
  <si>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</si>
  <si>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</si>
  <si>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</si>
  <si>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</si>
  <si>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</si>
  <si>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</si>
  <si>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</si>
  <si>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</si>
  <si>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</si>
  <si>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</si>
  <si>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</si>
  <si>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</si>
  <si>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</si>
  <si>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</si>
  <si>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</si>
  <si>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</si>
  <si>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</si>
  <si>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</si>
  <si>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</si>
  <si>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</si>
  <si>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</si>
  <si>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</si>
  <si>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</si>
  <si>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</si>
  <si>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</si>
  <si>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</si>
  <si>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</si>
  <si>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</si>
  <si>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</si>
  <si>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</si>
  <si>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</si>
  <si>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</si>
  <si>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</si>
  <si>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</si>
  <si>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</si>
  <si>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</si>
  <si>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</si>
  <si>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</si>
  <si>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</si>
  <si>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</si>
  <si>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</si>
  <si>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</si>
  <si>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</si>
  <si>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</si>
  <si>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</si>
  <si>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</si>
  <si>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</si>
  <si>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</si>
  <si>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</si>
  <si>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</si>
  <si>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</si>
  <si>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</si>
  <si>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</si>
  <si>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</si>
  <si>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</si>
  <si>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</si>
  <si>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</si>
  <si>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</si>
  <si>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</si>
  <si>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</si>
  <si>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</si>
  <si>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</si>
  <si>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</si>
  <si>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</si>
  <si>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</si>
  <si>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</si>
  <si>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</si>
  <si>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</si>
  <si>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</si>
  <si>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</si>
  <si>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</si>
  <si>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</si>
  <si>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</si>
  <si>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</si>
  <si>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</si>
  <si>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</si>
  <si>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</si>
  <si>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</si>
  <si>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</si>
  <si>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</si>
  <si>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</si>
  <si>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</si>
  <si>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</si>
  <si>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</si>
  <si>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</si>
  <si>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</si>
  <si>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</si>
  <si>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</si>
  <si>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</si>
  <si>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</si>
  <si>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</si>
  <si>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</si>
  <si>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</si>
  <si>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</si>
  <si>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</si>
  <si>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</si>
  <si>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</si>
  <si>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</si>
  <si>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</si>
  <si>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</si>
  <si>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</si>
  <si>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</si>
  <si>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</si>
  <si>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</si>
  <si>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</si>
  <si>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</si>
  <si>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</si>
  <si>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</si>
  <si>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</si>
  <si>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</si>
  <si>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</si>
  <si>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</si>
  <si>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</si>
  <si>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</si>
  <si>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</si>
  <si>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</si>
  <si>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</si>
  <si>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</si>
  <si>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</si>
  <si>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</si>
  <si>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</si>
  <si>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</si>
  <si>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</si>
  <si>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</si>
  <si>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</si>
  <si>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</si>
  <si>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</si>
  <si>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</si>
  <si>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</si>
  <si>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</si>
  <si>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</si>
  <si>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</si>
  <si>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</si>
  <si>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</si>
  <si>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</si>
  <si>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</si>
  <si>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</si>
  <si>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</si>
  <si>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</si>
  <si>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</si>
  <si>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</si>
  <si>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</si>
  <si>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</si>
  <si>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</si>
  <si>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</si>
  <si>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</si>
  <si>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</si>
  <si>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</si>
  <si>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</si>
  <si>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</si>
  <si>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</si>
  <si>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</si>
  <si>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</si>
  <si>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</si>
  <si>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</si>
  <si>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</si>
  <si>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</si>
  <si>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</si>
  <si>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</si>
  <si>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</si>
  <si>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</si>
  <si>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</si>
  <si>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</si>
  <si>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</si>
  <si>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</si>
  <si>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</si>
  <si>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</si>
  <si>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</si>
  <si>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</si>
  <si>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</si>
  <si>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</si>
  <si>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</si>
  <si>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</si>
  <si>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</si>
  <si>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</si>
  <si>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</si>
  <si>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</si>
  <si>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</si>
  <si>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</si>
  <si>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</si>
  <si>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</si>
  <si>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</si>
  <si>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</si>
  <si>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</si>
  <si>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</si>
  <si>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</si>
  <si>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</si>
  <si>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</si>
  <si>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</si>
  <si>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</si>
  <si>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</si>
  <si>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</si>
  <si>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</si>
  <si>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</si>
  <si>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</si>
  <si>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</si>
  <si>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</si>
  <si>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</si>
  <si>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</si>
  <si>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</si>
  <si>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</si>
  <si>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</si>
  <si>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</si>
  <si>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</si>
  <si>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</si>
  <si>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</si>
  <si>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</si>
  <si>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</si>
  <si>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</si>
  <si>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</si>
  <si>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</si>
  <si>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</si>
  <si>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</si>
  <si>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</si>
  <si>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</si>
  <si>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</si>
  <si>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</si>
  <si>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</si>
  <si>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</si>
  <si>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</si>
  <si>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</si>
  <si>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</si>
  <si>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</si>
  <si>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</si>
  <si>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</si>
  <si>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</si>
  <si>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</si>
  <si>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</si>
  <si>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</si>
  <si>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</si>
  <si>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</si>
  <si>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</si>
  <si>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</si>
  <si>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</si>
  <si>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</si>
  <si>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</si>
  <si>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</si>
  <si>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</si>
  <si>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</si>
  <si>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</si>
  <si>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</si>
  <si>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</si>
  <si>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</si>
  <si>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</si>
  <si>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</si>
  <si>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</si>
  <si>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</si>
  <si>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</si>
  <si>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</si>
  <si>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</si>
  <si>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</si>
  <si>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</si>
  <si>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</si>
  <si>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</si>
  <si>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</si>
  <si>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</si>
  <si>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</si>
  <si>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</si>
  <si>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</si>
  <si>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</si>
  <si>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</si>
  <si>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</si>
  <si>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</si>
  <si>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</si>
  <si>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</si>
  <si>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</si>
  <si>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</si>
  <si>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</si>
  <si>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</si>
  <si>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</si>
  <si>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</si>
  <si>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</si>
  <si>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</si>
  <si>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</si>
  <si>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</si>
  <si>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</si>
  <si>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</si>
  <si>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</si>
  <si>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</si>
  <si>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</si>
  <si>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</si>
  <si>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</si>
  <si>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</si>
  <si>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</si>
  <si>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</si>
  <si>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</si>
  <si>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</si>
  <si>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</si>
  <si>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</si>
  <si>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</si>
  <si>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</si>
  <si>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</si>
  <si>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</si>
  <si>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</si>
  <si>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</si>
  <si>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</si>
  <si>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</si>
  <si>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</si>
  <si>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</si>
  <si>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</si>
  <si>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</si>
  <si>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</si>
  <si>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</si>
  <si>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</si>
  <si>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</si>
  <si>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</si>
  <si>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</si>
  <si>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</si>
  <si>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</si>
  <si>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</si>
  <si>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</si>
  <si>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</si>
  <si>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</si>
  <si>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</si>
  <si>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</si>
  <si>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</si>
  <si>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</si>
  <si>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</si>
  <si>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</si>
  <si>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</si>
  <si>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</si>
  <si>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</si>
  <si>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</si>
  <si>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</si>
  <si>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</si>
  <si>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</si>
  <si>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</si>
  <si>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</si>
  <si>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</si>
  <si>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</si>
  <si>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</si>
  <si>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</si>
  <si>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</si>
  <si>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</si>
  <si>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</si>
  <si>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</si>
  <si>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</si>
  <si>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</si>
  <si>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</si>
  <si>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</si>
  <si>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</si>
  <si>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</si>
  <si>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</si>
  <si>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</si>
  <si>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</si>
  <si>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</si>
  <si>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</si>
  <si>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</si>
  <si>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</si>
  <si>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</si>
  <si>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</si>
  <si>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</si>
  <si>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</si>
  <si>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</si>
  <si>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</si>
  <si>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</si>
  <si>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</si>
  <si>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</si>
  <si>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</si>
  <si>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</si>
  <si>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</si>
  <si>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</si>
  <si>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</si>
  <si>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</si>
  <si>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</si>
  <si>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</si>
  <si>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</si>
  <si>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</si>
  <si>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</si>
  <si>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</si>
  <si>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</si>
  <si>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</si>
  <si>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</si>
  <si>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</si>
  <si>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</si>
  <si>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</si>
  <si>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</si>
  <si>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</si>
  <si>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</si>
  <si>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</si>
  <si>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</si>
  <si>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</si>
  <si>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</si>
  <si>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</si>
  <si>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</si>
  <si>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</si>
  <si>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</si>
  <si>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</si>
  <si>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</si>
  <si>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</si>
  <si>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</si>
  <si>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</si>
  <si>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</si>
  <si>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</si>
  <si>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</si>
  <si>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</si>
  <si>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</si>
  <si>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</si>
  <si>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</si>
  <si>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</si>
  <si>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</si>
  <si>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</si>
  <si>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</si>
  <si>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</si>
  <si>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</si>
  <si>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</si>
  <si>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</si>
  <si>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</si>
  <si>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</si>
  <si>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</si>
  <si>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</si>
  <si>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</si>
  <si>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</si>
  <si>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</si>
  <si>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</si>
  <si>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</si>
  <si>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</si>
  <si>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</si>
  <si>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</si>
  <si>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</si>
  <si>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</si>
  <si>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</si>
  <si>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</si>
  <si>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</si>
  <si>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</si>
  <si>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</si>
  <si>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</si>
  <si>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</si>
  <si>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</si>
  <si>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</si>
  <si>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</si>
  <si>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</si>
  <si>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</si>
  <si>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</si>
  <si>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</si>
  <si>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</si>
  <si>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</si>
  <si>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</si>
  <si>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</si>
  <si>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</si>
  <si>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</si>
  <si>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</si>
  <si>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</si>
  <si>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</si>
  <si>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</si>
  <si>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</si>
  <si>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</si>
  <si>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</si>
  <si>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</si>
  <si>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</si>
  <si>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</si>
  <si>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</si>
  <si>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</si>
  <si>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</si>
  <si>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</si>
  <si>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</si>
  <si>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</si>
  <si>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</si>
  <si>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</si>
  <si>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</si>
  <si>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</si>
  <si>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</si>
  <si>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</si>
  <si>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</si>
  <si>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</si>
  <si>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</si>
  <si>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</si>
  <si>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</si>
  <si>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</si>
  <si>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</si>
  <si>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</si>
  <si>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</si>
  <si>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</si>
  <si>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</si>
  <si>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</si>
  <si>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</si>
  <si>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</si>
  <si>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</si>
  <si>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</si>
  <si>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</si>
  <si>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</si>
  <si>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</si>
  <si>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</si>
  <si>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</si>
  <si>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</si>
  <si>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</si>
  <si>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</si>
  <si>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</si>
  <si>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</si>
  <si>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</si>
  <si>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</si>
  <si>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</si>
  <si>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</si>
  <si>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</si>
  <si>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</si>
  <si>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</si>
  <si>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</si>
  <si>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</si>
  <si>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</si>
  <si>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</si>
  <si>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</si>
  <si>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</si>
  <si>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</si>
  <si>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</si>
  <si>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</si>
  <si>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</si>
  <si>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</si>
  <si>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</si>
  <si>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</si>
  <si>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</si>
  <si>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</si>
  <si>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</si>
  <si>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</si>
  <si>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</si>
  <si>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</si>
  <si>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</si>
  <si>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</si>
  <si>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</si>
  <si>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</si>
  <si>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</si>
  <si>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</si>
  <si>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</si>
  <si>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</si>
  <si>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</si>
  <si>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</si>
  <si>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</si>
  <si>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</si>
  <si>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</si>
  <si>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</si>
  <si>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</si>
  <si>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</si>
  <si>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</si>
  <si>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</si>
  <si>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</si>
  <si>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</si>
  <si>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</si>
  <si>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</si>
  <si>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</si>
  <si>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</si>
  <si>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</si>
  <si>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</si>
  <si>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</si>
  <si>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</si>
  <si>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</si>
  <si>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</si>
  <si>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</si>
  <si>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</si>
  <si>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</si>
  <si>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</si>
  <si>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</si>
  <si>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</si>
  <si>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</si>
  <si>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</si>
  <si>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</si>
  <si>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</si>
  <si>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</si>
  <si>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</si>
  <si>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</si>
  <si>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</si>
  <si>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</si>
  <si>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</si>
  <si>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</si>
  <si>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</si>
  <si>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</si>
  <si>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</si>
  <si>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</si>
  <si>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</si>
  <si>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</si>
  <si>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</si>
  <si>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</si>
  <si>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</si>
  <si>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</si>
  <si>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</si>
  <si>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</si>
  <si>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</si>
  <si>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</si>
  <si>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</si>
  <si>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</si>
  <si>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</si>
  <si>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</si>
  <si>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</si>
  <si>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</si>
  <si>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</si>
  <si>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</si>
  <si>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</si>
  <si>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</si>
  <si>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</si>
  <si>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</si>
  <si>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</si>
  <si>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</si>
  <si>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</si>
  <si>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</si>
  <si>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</si>
  <si>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</si>
  <si>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</si>
  <si>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</si>
  <si>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</si>
  <si>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</si>
  <si>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</si>
  <si>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</si>
  <si>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</si>
  <si>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</si>
  <si>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</si>
  <si>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</si>
  <si>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</si>
  <si>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</si>
  <si>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</si>
  <si>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</si>
  <si>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</si>
  <si>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</si>
  <si>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</si>
  <si>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</si>
  <si>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</si>
  <si>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</si>
  <si>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</si>
  <si>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</si>
  <si>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</si>
  <si>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</si>
  <si>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</si>
  <si>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</si>
  <si>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</si>
  <si>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</si>
  <si>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</si>
  <si>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</si>
  <si>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</si>
  <si>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</si>
  <si>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</si>
  <si>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</si>
  <si>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</si>
  <si>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</si>
  <si>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</si>
  <si>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</si>
  <si>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</si>
  <si>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</si>
  <si>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</si>
  <si>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</si>
  <si>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</si>
  <si>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</si>
  <si>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</si>
  <si>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</si>
  <si>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</si>
  <si>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</si>
  <si>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</si>
  <si>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</si>
  <si>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</si>
  <si>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</si>
  <si>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</si>
  <si>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</si>
  <si>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</si>
  <si>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</si>
  <si>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</si>
  <si>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</si>
  <si>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</si>
  <si>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</si>
  <si>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</si>
  <si>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</si>
  <si>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</si>
  <si>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</si>
  <si>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</si>
  <si>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</si>
  <si>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</si>
  <si>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</si>
  <si>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</si>
  <si>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</si>
  <si>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</si>
  <si>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</si>
  <si>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</si>
  <si>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</si>
  <si>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</si>
  <si>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</si>
  <si>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</si>
  <si>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</si>
  <si>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</si>
  <si>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</si>
  <si>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</si>
  <si>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</si>
  <si>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</si>
  <si>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</si>
  <si>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</si>
  <si>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</si>
  <si>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</si>
  <si>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</si>
  <si>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</si>
  <si>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</si>
  <si>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</si>
  <si>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</si>
  <si>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</si>
  <si>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</si>
  <si>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</si>
  <si>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</si>
  <si>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</si>
  <si>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</si>
  <si>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</si>
  <si>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</si>
  <si>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</si>
  <si>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</si>
  <si>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</si>
  <si>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</si>
  <si>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</si>
  <si>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</si>
  <si>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</si>
  <si>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</si>
  <si>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</si>
  <si>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</si>
  <si>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</si>
  <si>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</si>
  <si>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</si>
  <si>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</si>
  <si>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</si>
  <si>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</si>
  <si>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</si>
  <si>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</si>
  <si>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</si>
  <si>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</si>
  <si>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</si>
  <si>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</si>
  <si>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</si>
  <si>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</si>
  <si>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</si>
  <si>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</si>
  <si>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</si>
  <si>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</si>
  <si>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</si>
  <si>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</si>
  <si>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</si>
  <si>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</si>
  <si>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</si>
  <si>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</si>
  <si>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</si>
  <si>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</si>
  <si>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</si>
  <si>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</si>
  <si>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</si>
  <si>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</si>
  <si>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</si>
  <si>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</si>
  <si>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</si>
  <si>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</si>
  <si>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</si>
  <si>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</si>
  <si>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</si>
  <si>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</si>
  <si>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</si>
  <si>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</si>
  <si>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</si>
  <si>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</si>
  <si>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</si>
  <si>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</si>
  <si>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</si>
  <si>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</si>
  <si>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</si>
  <si>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</si>
  <si>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</si>
  <si>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</si>
  <si>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</si>
  <si>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</si>
  <si>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</si>
  <si>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</si>
  <si>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</si>
  <si>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</si>
  <si>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</si>
  <si>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</si>
  <si>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</si>
  <si>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</si>
  <si>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</si>
  <si>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</si>
  <si>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</si>
  <si>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</si>
  <si>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</si>
  <si>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</si>
  <si>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</si>
  <si>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</si>
  <si>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</si>
  <si>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</si>
  <si>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</si>
  <si>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</si>
  <si>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</si>
  <si>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</si>
  <si>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</si>
  <si>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</si>
  <si>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</si>
  <si>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</si>
  <si>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</si>
  <si>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</si>
  <si>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</si>
  <si>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</si>
  <si>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</si>
  <si>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</si>
  <si>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</si>
  <si>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</si>
  <si>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</si>
  <si>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</si>
  <si>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</si>
  <si>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</si>
  <si>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</si>
  <si>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</si>
  <si>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</si>
  <si>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</si>
  <si>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</si>
  <si>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</si>
  <si>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</si>
  <si>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</si>
  <si>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</si>
  <si>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</si>
  <si>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</si>
  <si>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</si>
  <si>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</si>
  <si>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</si>
  <si>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</si>
  <si>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</si>
  <si>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</si>
  <si>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</si>
  <si>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</si>
  <si>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</si>
  <si>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</si>
  <si>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</si>
  <si>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</si>
  <si>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</si>
  <si>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</si>
  <si>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</si>
  <si>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</si>
  <si>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</si>
  <si>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</si>
  <si>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</si>
  <si>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</si>
  <si>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</si>
  <si>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</si>
  <si>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</si>
  <si>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</si>
  <si>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</si>
  <si>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</si>
  <si>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</si>
  <si>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</si>
  <si>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</si>
  <si>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</si>
  <si>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</si>
  <si>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</si>
  <si>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</si>
  <si>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</si>
  <si>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</si>
  <si>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</si>
  <si>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</si>
  <si>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</si>
  <si>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</si>
  <si>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</si>
  <si>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</si>
  <si>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</si>
  <si>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</si>
  <si>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</si>
  <si>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</si>
  <si>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</si>
  <si>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</si>
  <si>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</si>
  <si>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</si>
  <si>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</si>
  <si>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</si>
  <si>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</si>
  <si>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</si>
  <si>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</si>
  <si>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</si>
  <si>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</si>
  <si>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</si>
  <si>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</si>
  <si>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</si>
  <si>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</si>
  <si>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</si>
  <si>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</si>
  <si>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</si>
  <si>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</si>
  <si>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</si>
  <si>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</si>
  <si>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</si>
  <si>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</si>
  <si>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</si>
  <si>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</si>
  <si>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</si>
  <si>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</si>
  <si>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</si>
  <si>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</si>
  <si>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</si>
  <si>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</si>
  <si>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</si>
  <si>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</si>
  <si>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</si>
  <si>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</si>
  <si>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</si>
  <si>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</si>
  <si>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</si>
  <si>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</si>
  <si>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</si>
  <si>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</si>
  <si>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</si>
  <si>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</si>
  <si>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</si>
  <si>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</si>
  <si>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</si>
  <si>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</si>
  <si>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</si>
  <si>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</si>
  <si>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</si>
  <si>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</si>
  <si>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</si>
  <si>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</si>
  <si>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</si>
  <si>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</si>
  <si>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</si>
  <si>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</si>
  <si>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</si>
  <si>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</si>
  <si>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</si>
  <si>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</si>
  <si>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</si>
  <si>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</si>
  <si>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</si>
  <si>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</si>
  <si>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</si>
  <si>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</si>
  <si>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</si>
  <si>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</si>
  <si>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</si>
  <si>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</si>
  <si>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</si>
  <si>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</si>
  <si>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</si>
  <si>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</si>
  <si>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</si>
  <si>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</si>
  <si>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</si>
  <si>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</si>
  <si>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</si>
  <si>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</si>
  <si>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</si>
  <si>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</si>
  <si>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</si>
  <si>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</si>
  <si>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</si>
  <si>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</si>
  <si>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</si>
  <si>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</si>
  <si>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</si>
  <si>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</si>
  <si>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</si>
  <si>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</si>
  <si>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</si>
  <si>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</si>
  <si>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</si>
  <si>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</si>
  <si>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</si>
  <si>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</si>
  <si>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</si>
  <si>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</si>
  <si>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</si>
  <si>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</si>
  <si>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</si>
  <si>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</si>
  <si>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</si>
  <si>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</si>
  <si>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</si>
  <si>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</si>
  <si>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</si>
  <si>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</si>
  <si>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</si>
  <si>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</si>
  <si>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</si>
  <si>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</si>
  <si>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</si>
  <si>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</si>
  <si>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</si>
  <si>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</si>
  <si>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</si>
  <si>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</si>
  <si>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</si>
  <si>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</si>
  <si>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</si>
  <si>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</si>
  <si>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</si>
  <si>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</si>
  <si>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</si>
  <si>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</si>
  <si>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</si>
  <si>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</si>
  <si>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</si>
  <si>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</si>
  <si>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</si>
  <si>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</si>
  <si>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</si>
  <si>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</si>
  <si>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</si>
  <si>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</si>
  <si>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</si>
  <si>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</si>
  <si>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</si>
  <si>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</si>
  <si>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</si>
  <si>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</si>
  <si>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</si>
  <si>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</si>
  <si>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</si>
  <si>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</si>
  <si>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</si>
  <si>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</si>
  <si>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</si>
  <si>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</si>
  <si>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</si>
  <si>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</si>
  <si>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</si>
  <si>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</si>
  <si>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</si>
  <si>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</si>
  <si>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</si>
  <si>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</si>
  <si>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</si>
  <si>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</si>
  <si>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</si>
  <si>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</si>
  <si>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</si>
  <si>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</si>
  <si>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</si>
  <si>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</si>
  <si>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</si>
  <si>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</si>
  <si>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</si>
  <si>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</si>
  <si>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</si>
  <si>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</si>
  <si>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</si>
  <si>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</si>
  <si>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</si>
  <si>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</si>
  <si>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</si>
  <si>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</si>
  <si>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</si>
  <si>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</si>
  <si>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</si>
  <si>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</si>
  <si>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</si>
  <si>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</si>
  <si>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</si>
  <si>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</si>
  <si>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</si>
  <si>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</si>
  <si>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</si>
  <si>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</si>
  <si>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</si>
  <si>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</si>
  <si>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</si>
  <si>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</si>
  <si>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</si>
  <si>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</si>
  <si>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</si>
  <si>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</si>
  <si>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</si>
  <si>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</si>
  <si>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</si>
  <si>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</si>
  <si>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</si>
  <si>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</si>
  <si>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</si>
  <si>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</si>
  <si>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</si>
  <si>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</si>
  <si>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</si>
  <si>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</si>
  <si>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</si>
  <si>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</si>
  <si>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</si>
  <si>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</si>
  <si>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</si>
  <si>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</si>
  <si>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</si>
  <si>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</si>
  <si>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</si>
  <si>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</si>
  <si>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</si>
  <si>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</si>
  <si>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</si>
  <si>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</si>
  <si>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</si>
  <si>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</si>
  <si>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</si>
  <si>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</si>
  <si>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</si>
  <si>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</si>
  <si>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</si>
  <si>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</si>
  <si>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</si>
  <si>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</si>
  <si>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</si>
  <si>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</si>
  <si>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</si>
  <si>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</si>
  <si>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</si>
  <si>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</si>
  <si>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</si>
  <si>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</si>
  <si>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</si>
  <si>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</si>
  <si>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</si>
  <si>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</si>
  <si>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</si>
  <si>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</si>
  <si>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</si>
  <si>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</si>
  <si>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</si>
  <si>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</si>
  <si>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</si>
  <si>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</si>
  <si>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</si>
  <si>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</si>
  <si>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</si>
  <si>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</si>
  <si>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</si>
  <si>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</si>
  <si>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</si>
  <si>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</si>
  <si>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</si>
  <si>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</si>
  <si>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</si>
  <si>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</si>
  <si>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</si>
  <si>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</si>
  <si>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</si>
  <si>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</si>
  <si>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</si>
  <si>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</si>
  <si>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</si>
  <si>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</si>
  <si>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</si>
  <si>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</si>
  <si>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</si>
  <si>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</si>
  <si>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</si>
  <si>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</si>
  <si>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</si>
  <si>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</si>
  <si>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</si>
  <si>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</si>
  <si>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</si>
  <si>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</si>
  <si>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</si>
  <si>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</si>
  <si>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</si>
  <si>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</si>
  <si>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</si>
  <si>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</si>
  <si>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</si>
  <si>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</si>
  <si>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</si>
  <si>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</si>
  <si>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</si>
  <si>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</si>
  <si>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</si>
  <si>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</si>
  <si>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</si>
  <si>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</si>
  <si>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</si>
  <si>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</si>
  <si>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</si>
  <si>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</si>
  <si>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</si>
  <si>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</si>
  <si>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</si>
  <si>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</si>
  <si>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</si>
  <si>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</si>
  <si>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</si>
  <si>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</si>
  <si>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</si>
  <si>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</si>
  <si>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</si>
  <si>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</si>
  <si>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</si>
  <si>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</si>
  <si>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</si>
  <si>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</si>
  <si>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</si>
  <si>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</si>
  <si>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</si>
  <si>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</si>
  <si>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</si>
  <si>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</si>
  <si>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</si>
  <si>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</si>
  <si>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</si>
  <si>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</si>
  <si>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</si>
  <si>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</si>
  <si>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</si>
  <si>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</si>
  <si>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</si>
  <si>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</si>
  <si>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</si>
  <si>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</si>
  <si>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</si>
  <si>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</si>
  <si>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</si>
  <si>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</si>
  <si>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</si>
  <si>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</si>
  <si>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</si>
  <si>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</si>
  <si>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</si>
  <si>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</si>
  <si>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</si>
  <si>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</si>
  <si>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</si>
  <si>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</si>
  <si>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</si>
  <si>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</si>
  <si>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</si>
  <si>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</si>
  <si>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</si>
  <si>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</si>
  <si>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</si>
  <si>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</si>
  <si>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</si>
  <si>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</si>
  <si>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</si>
  <si>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</si>
  <si>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</si>
  <si>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</si>
  <si>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</si>
  <si>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</si>
  <si>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</si>
  <si>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</si>
  <si>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</si>
  <si>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</si>
  <si>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</si>
  <si>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</si>
  <si>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</si>
  <si>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</si>
  <si>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</si>
  <si>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</si>
  <si>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</si>
  <si>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</si>
  <si>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</si>
  <si>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</si>
  <si>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</si>
  <si>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</si>
  <si>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</si>
  <si>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</si>
  <si>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</si>
  <si>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</si>
  <si>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</si>
  <si>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</si>
  <si>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</si>
  <si>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</si>
  <si>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</si>
  <si>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</si>
  <si>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</si>
  <si>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</si>
  <si>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</si>
  <si>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</si>
  <si>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</si>
  <si>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</si>
  <si>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</si>
  <si>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</si>
  <si>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</si>
  <si>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</si>
  <si>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</si>
  <si>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</si>
  <si>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</si>
  <si>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</si>
  <si>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</si>
  <si>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</si>
  <si>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</si>
  <si>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</si>
  <si>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</si>
  <si>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</si>
  <si>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</si>
  <si>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</si>
  <si>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</si>
  <si>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</si>
  <si>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</si>
  <si>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</si>
  <si>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</si>
  <si>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</si>
  <si>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</si>
  <si>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</si>
  <si>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</si>
  <si>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</si>
  <si>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</si>
  <si>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</si>
  <si>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</si>
  <si>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</si>
  <si>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</si>
  <si>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</si>
  <si>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</si>
  <si>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</si>
  <si>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</si>
  <si>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</si>
  <si>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</si>
  <si>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</si>
  <si>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</si>
  <si>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</si>
  <si>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</si>
  <si>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</si>
  <si>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</si>
  <si>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</si>
  <si>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</si>
  <si>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</si>
  <si>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</si>
  <si>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</si>
  <si>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</si>
  <si>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</si>
  <si>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</si>
  <si>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</si>
  <si>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</si>
  <si>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</si>
  <si>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</si>
  <si>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</si>
  <si>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</si>
  <si>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</si>
  <si>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</si>
  <si>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</si>
  <si>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</si>
  <si>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</si>
  <si>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</si>
  <si>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</si>
  <si>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</si>
  <si>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</si>
  <si>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</si>
  <si>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</si>
  <si>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</si>
  <si>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</si>
  <si>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</si>
  <si>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</si>
  <si>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</si>
  <si>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</si>
  <si>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</si>
  <si>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</si>
  <si>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</si>
  <si>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</si>
  <si>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</si>
  <si>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</si>
  <si>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</si>
  <si>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</si>
  <si>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</si>
  <si>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</si>
  <si>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</si>
  <si>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</si>
  <si>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</si>
  <si>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</si>
  <si>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</si>
  <si>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</si>
  <si>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</si>
  <si>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</si>
  <si>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</si>
  <si>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</si>
  <si>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</si>
  <si>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</si>
  <si>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</si>
  <si>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</si>
  <si>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</si>
  <si>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</si>
  <si>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</si>
  <si>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</si>
  <si>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</si>
  <si>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</si>
  <si>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</si>
  <si>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</si>
  <si>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</si>
  <si>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</si>
  <si>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</si>
  <si>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</si>
  <si>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</si>
  <si>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</si>
  <si>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</si>
  <si>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</si>
  <si>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</si>
  <si>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</si>
  <si>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</si>
  <si>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</si>
  <si>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</si>
  <si>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</si>
  <si>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</si>
  <si>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</si>
  <si>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</si>
  <si>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</si>
  <si>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</si>
  <si>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</si>
  <si>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</si>
  <si>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</si>
  <si>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</si>
  <si>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</si>
  <si>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</si>
  <si>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</si>
  <si>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</si>
  <si>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</si>
  <si>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</si>
  <si>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</si>
  <si>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</si>
  <si>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</si>
  <si>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</si>
  <si>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</si>
  <si>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</si>
  <si>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</si>
  <si>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</si>
  <si>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</si>
  <si>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</si>
  <si>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</si>
  <si>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</si>
  <si>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</si>
  <si>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</si>
  <si>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</si>
  <si>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</si>
  <si>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</si>
  <si>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</si>
  <si>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</si>
  <si>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</si>
  <si>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</si>
  <si>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</si>
  <si>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</si>
  <si>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</si>
  <si>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</si>
  <si>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</si>
  <si>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</si>
  <si>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</si>
  <si>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</si>
  <si>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</si>
  <si>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</si>
  <si>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</si>
  <si>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</si>
  <si>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</si>
  <si>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</si>
  <si>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</si>
  <si>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</si>
  <si>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</si>
  <si>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</si>
  <si>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</si>
  <si>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</si>
  <si>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</si>
  <si>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</si>
  <si>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</si>
  <si>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</si>
  <si>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</si>
  <si>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</si>
  <si>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</si>
  <si>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</si>
  <si>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</si>
  <si>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</si>
  <si>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</si>
  <si>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</si>
  <si>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</si>
  <si>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</si>
  <si>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</si>
  <si>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</si>
  <si>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</si>
  <si>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</si>
  <si>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</si>
  <si>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</si>
  <si>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</si>
  <si>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</si>
  <si>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</si>
  <si>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</si>
  <si>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</si>
  <si>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</si>
  <si>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</si>
  <si>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</si>
  <si>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</si>
  <si>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</si>
  <si>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</si>
  <si>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</si>
  <si>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</si>
  <si>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</si>
  <si>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</si>
  <si>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</si>
  <si>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</si>
  <si>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</si>
  <si>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</si>
  <si>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</si>
  <si>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</si>
  <si>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</si>
  <si>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</si>
  <si>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</si>
  <si>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</si>
  <si>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</si>
  <si>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</si>
  <si>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</si>
  <si>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</si>
  <si>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</si>
  <si>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</si>
  <si>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</si>
  <si>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</si>
  <si>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</si>
  <si>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</si>
  <si>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</si>
  <si>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</si>
  <si>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</si>
  <si>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</si>
  <si>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</si>
  <si>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</si>
  <si>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</si>
  <si>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</si>
  <si>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</si>
  <si>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</si>
  <si>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</si>
  <si>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</si>
  <si>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</si>
  <si>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</si>
  <si>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</si>
  <si>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</si>
  <si>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</si>
  <si>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</si>
  <si>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</si>
  <si>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</si>
  <si>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</si>
  <si>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</si>
  <si>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</si>
  <si>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</si>
  <si>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</si>
  <si>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</si>
  <si>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</si>
  <si>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</si>
  <si>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</si>
  <si>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</si>
  <si>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</si>
  <si>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</si>
  <si>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</si>
  <si>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</si>
  <si>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</si>
  <si>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</si>
  <si>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</si>
  <si>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</si>
  <si>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</si>
  <si>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</si>
  <si>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</si>
  <si>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</si>
  <si>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</si>
  <si>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</si>
  <si>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</si>
  <si>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</si>
  <si>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</si>
  <si>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</si>
  <si>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</si>
  <si>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</si>
  <si>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</si>
  <si>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</si>
  <si>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</si>
  <si>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</si>
  <si>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</si>
  <si>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</si>
  <si>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</si>
  <si>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</si>
  <si>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</si>
  <si>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</si>
  <si>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</si>
  <si>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</si>
  <si>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</si>
  <si>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</si>
  <si>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</si>
  <si>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</si>
  <si>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</si>
  <si>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</si>
  <si>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</si>
  <si>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</si>
  <si>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</si>
  <si>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</si>
  <si>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</si>
  <si>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</si>
  <si>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</si>
  <si>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</si>
  <si>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</si>
  <si>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</si>
  <si>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</si>
  <si>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</si>
  <si>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</si>
  <si>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</si>
  <si>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</si>
  <si>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</si>
  <si>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</si>
  <si>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</si>
  <si>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</si>
  <si>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</si>
  <si>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</si>
  <si>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</si>
  <si>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</si>
  <si>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</si>
  <si>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</si>
  <si>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</si>
  <si>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</si>
  <si>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</si>
  <si>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</si>
  <si>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</si>
  <si>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</si>
  <si>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</si>
  <si>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</si>
  <si>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</si>
  <si>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</si>
  <si>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</si>
  <si>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</si>
  <si>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</si>
  <si>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</si>
  <si>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</si>
  <si>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</si>
  <si>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</si>
  <si>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</si>
  <si>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</si>
  <si>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</si>
  <si>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</si>
  <si>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</si>
  <si>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</si>
  <si>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</si>
  <si>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</si>
  <si>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</si>
  <si>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</si>
  <si>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</si>
  <si>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</si>
  <si>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</si>
  <si>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</si>
  <si>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</si>
  <si>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</si>
  <si>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</si>
  <si>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</si>
  <si>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</si>
  <si>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</si>
  <si>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</si>
  <si>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</si>
  <si>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</si>
  <si>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</si>
  <si>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</si>
  <si>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</si>
  <si>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</si>
  <si>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</si>
  <si>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</si>
  <si>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</si>
  <si>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</si>
  <si>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</si>
  <si>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</si>
  <si>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</si>
  <si>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</si>
  <si>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</si>
  <si>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</si>
  <si>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</si>
  <si>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</si>
  <si>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</si>
  <si>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</si>
  <si>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</si>
  <si>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</si>
  <si>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</si>
  <si>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</si>
  <si>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</si>
  <si>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</si>
  <si>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</si>
  <si>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</si>
  <si>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</si>
  <si>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</si>
  <si>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</si>
  <si>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</si>
  <si>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</si>
  <si>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</si>
  <si>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</si>
  <si>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</si>
  <si>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</si>
  <si>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</si>
  <si>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</si>
  <si>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</si>
  <si>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</si>
  <si>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</si>
  <si>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</si>
  <si>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</si>
  <si>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</si>
  <si>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</si>
  <si>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</si>
  <si>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</si>
  <si>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</si>
  <si>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</si>
  <si>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</si>
  <si>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</si>
  <si>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</si>
  <si>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</si>
  <si>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</si>
  <si>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</si>
  <si>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</si>
  <si>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</si>
  <si>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</si>
  <si>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</si>
  <si>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</si>
  <si>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</si>
  <si>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</si>
  <si>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</si>
  <si>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</si>
  <si>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</si>
  <si>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</si>
  <si>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</si>
  <si>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</si>
  <si>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</si>
  <si>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</si>
  <si>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</si>
  <si>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</si>
  <si>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</si>
  <si>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</si>
  <si>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</si>
  <si>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</si>
  <si>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</si>
  <si>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</si>
  <si>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</si>
  <si>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</si>
  <si>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</si>
  <si>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</si>
  <si>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</si>
  <si>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</si>
  <si>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</si>
  <si>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</si>
  <si>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</si>
  <si>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</si>
  <si>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</si>
  <si>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</si>
  <si>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</si>
  <si>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</si>
  <si>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</si>
  <si>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</si>
  <si>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</si>
  <si>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</si>
  <si>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</si>
  <si>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</si>
  <si>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</si>
  <si>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</si>
  <si>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</si>
  <si>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</si>
  <si>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</si>
  <si>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</si>
  <si>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</si>
  <si>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</si>
  <si>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</si>
  <si>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</si>
  <si>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</si>
  <si>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</si>
  <si>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</si>
  <si>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</si>
  <si>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</si>
  <si>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</si>
  <si>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</si>
  <si>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</si>
  <si>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</si>
  <si>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</si>
  <si>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</si>
  <si>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</si>
  <si>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</si>
  <si>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</si>
  <si>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</si>
  <si>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</si>
  <si>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</si>
  <si>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</si>
  <si>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</si>
  <si>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</si>
  <si>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</si>
  <si>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</si>
  <si>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</si>
  <si>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</si>
  <si>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</si>
  <si>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</si>
  <si>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</si>
  <si>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</si>
  <si>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</si>
  <si>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</si>
  <si>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</si>
  <si>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</si>
  <si>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</si>
  <si>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</si>
  <si>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</si>
  <si>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</si>
  <si>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</si>
  <si>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</si>
  <si>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</si>
  <si>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</si>
  <si>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</si>
  <si>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</si>
  <si>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</si>
  <si>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</si>
  <si>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</si>
  <si>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</si>
  <si>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</si>
  <si>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</si>
  <si>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</si>
  <si>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</si>
  <si>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</si>
  <si>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</si>
  <si>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</si>
  <si>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</si>
  <si>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</si>
  <si>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</si>
  <si>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</si>
  <si>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</si>
  <si>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</si>
  <si>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</si>
  <si>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</si>
  <si>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</si>
  <si>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</si>
  <si>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</si>
  <si>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</si>
  <si>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</si>
  <si>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</si>
  <si>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</si>
  <si>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</si>
  <si>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</si>
  <si>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</si>
  <si>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</si>
  <si>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</si>
  <si>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</si>
  <si>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</si>
  <si>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</si>
  <si>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</si>
  <si>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</si>
  <si>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</si>
  <si>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</si>
  <si>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</si>
  <si>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</si>
  <si>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</si>
  <si>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</si>
  <si>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</si>
  <si>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</si>
  <si>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</si>
  <si>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</si>
  <si>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</si>
  <si>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</si>
  <si>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</si>
  <si>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</si>
  <si>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</si>
  <si>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</si>
  <si>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</si>
  <si>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</si>
  <si>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</si>
  <si>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</si>
  <si>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</si>
  <si>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</si>
  <si>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</si>
  <si>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</si>
  <si>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</si>
  <si>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</si>
  <si>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</si>
  <si>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</si>
  <si>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</si>
  <si>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</si>
  <si>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</si>
  <si>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</si>
  <si>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</si>
  <si>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</si>
  <si>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</si>
  <si>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</si>
  <si>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</si>
  <si>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</si>
  <si>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</si>
  <si>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</si>
  <si>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</si>
  <si>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</si>
  <si>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</si>
  <si>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</si>
  <si>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</si>
  <si>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</si>
  <si>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</si>
  <si>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</si>
  <si>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</si>
  <si>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</si>
  <si>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</si>
  <si>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</si>
  <si>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</si>
  <si>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</si>
  <si>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</si>
  <si>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</si>
  <si>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</si>
  <si>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</si>
  <si>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</si>
  <si>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</si>
  <si>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</si>
  <si>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</si>
  <si>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</si>
  <si>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</si>
  <si>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</si>
  <si>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</si>
  <si>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</si>
  <si>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</si>
  <si>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</si>
  <si>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</si>
  <si>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</si>
  <si>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</si>
  <si>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</si>
  <si>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</si>
  <si>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</si>
  <si>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</si>
  <si>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</si>
  <si>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</si>
  <si>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</si>
  <si>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</si>
  <si>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</si>
  <si>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</si>
  <si>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</si>
  <si>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</si>
  <si>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</si>
  <si>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</si>
  <si>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</si>
  <si>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</si>
  <si>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</si>
  <si>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</si>
  <si>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</si>
  <si>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</si>
  <si>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</si>
  <si>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</si>
  <si>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</si>
  <si>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</si>
  <si>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</si>
  <si>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</si>
  <si>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</si>
  <si>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</si>
  <si>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</si>
  <si>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</si>
  <si>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</si>
  <si>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</si>
  <si>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</si>
  <si>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</si>
  <si>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</si>
  <si>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</si>
  <si>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</si>
  <si>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</si>
  <si>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</si>
  <si>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</si>
  <si>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</si>
  <si>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</si>
  <si>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</si>
  <si>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</si>
  <si>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</si>
  <si>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</si>
  <si>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</si>
  <si>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</si>
  <si>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</si>
  <si>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</si>
  <si>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</si>
  <si>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</si>
  <si>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</si>
  <si>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</si>
  <si>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</si>
  <si>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</si>
  <si>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</si>
  <si>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</si>
  <si>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</si>
  <si>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</si>
  <si>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</si>
  <si>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</si>
  <si>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</si>
  <si>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</si>
  <si>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</si>
  <si>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</si>
  <si>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</si>
  <si>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</si>
  <si>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</si>
  <si>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</si>
  <si>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</si>
  <si>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</si>
  <si>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</si>
  <si>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</si>
  <si>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</si>
  <si>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</si>
  <si>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</si>
  <si>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</si>
  <si>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</si>
  <si>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</si>
  <si>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</si>
  <si>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</si>
  <si>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</si>
  <si>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</si>
  <si>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</si>
  <si>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</si>
  <si>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</si>
  <si>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</si>
  <si>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</si>
  <si>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</si>
  <si>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</si>
  <si>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</si>
  <si>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</si>
  <si>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</si>
  <si>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</si>
  <si>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</si>
  <si>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</si>
  <si>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</si>
  <si>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</si>
  <si>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</si>
  <si>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</si>
  <si>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</si>
  <si>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</si>
  <si>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</si>
  <si>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</si>
  <si>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</si>
  <si>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</si>
  <si>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</si>
  <si>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</si>
  <si>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</si>
  <si>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</si>
  <si>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</si>
  <si>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</si>
  <si>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</si>
  <si>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</si>
  <si>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</si>
  <si>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</si>
  <si>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</si>
  <si>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</si>
  <si>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</si>
  <si>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</si>
  <si>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</si>
  <si>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</si>
  <si>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</si>
  <si>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</si>
  <si>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</si>
  <si>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</si>
  <si>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</si>
  <si>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</si>
  <si>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</si>
  <si>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</si>
  <si>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</si>
  <si>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</si>
  <si>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</si>
  <si>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</si>
  <si>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</si>
  <si>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</si>
  <si>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</si>
  <si>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</si>
  <si>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</si>
  <si>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</si>
  <si>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</si>
  <si>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</si>
  <si>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</si>
  <si>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</si>
  <si>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</si>
  <si>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</si>
  <si>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</si>
  <si>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</si>
  <si>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</si>
  <si>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</si>
  <si>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</si>
  <si>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</si>
  <si>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</si>
  <si>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</si>
  <si>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</si>
  <si>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</si>
  <si>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</si>
  <si>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</si>
  <si>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</si>
  <si>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</si>
  <si>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</si>
  <si>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</si>
  <si>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</si>
  <si>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</si>
  <si>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</si>
  <si>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</si>
  <si>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</si>
  <si>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</si>
  <si>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</si>
  <si>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</si>
  <si>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</si>
  <si>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</si>
  <si>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</si>
  <si>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</si>
  <si>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</si>
  <si>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</si>
  <si>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</si>
  <si>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</si>
  <si>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</si>
  <si>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</si>
  <si>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</si>
  <si>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</si>
  <si>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</si>
  <si>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</si>
  <si>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</si>
  <si>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</si>
  <si>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</si>
  <si>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</si>
  <si>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</si>
  <si>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</si>
  <si>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</si>
  <si>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</si>
  <si>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</si>
  <si>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</si>
  <si>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</si>
  <si>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</si>
  <si>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</si>
  <si>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</si>
  <si>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</si>
  <si>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</si>
  <si>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</si>
  <si>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</si>
  <si>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</si>
  <si>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</si>
  <si>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</si>
  <si>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</si>
  <si>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</si>
  <si>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</si>
  <si>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</si>
  <si>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</si>
  <si>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</si>
  <si>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</si>
  <si>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</si>
  <si>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</si>
  <si>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</si>
  <si>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</si>
  <si>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</si>
  <si>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</si>
  <si>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</si>
  <si>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</si>
  <si>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</si>
  <si>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</si>
  <si>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</si>
  <si>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</si>
  <si>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</si>
  <si>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</si>
  <si>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</si>
  <si>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</si>
  <si>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</si>
  <si>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</si>
  <si>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</si>
  <si>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</si>
  <si>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</si>
  <si>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</si>
  <si>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</si>
  <si>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</si>
  <si>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</si>
  <si>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</si>
  <si>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</si>
  <si>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</si>
  <si>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</si>
  <si>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</si>
  <si>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</si>
  <si>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</si>
  <si>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</si>
  <si>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</si>
  <si>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</si>
  <si>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</si>
  <si>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</si>
  <si>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</si>
  <si>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</si>
  <si>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</si>
  <si>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</si>
  <si>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</si>
  <si>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</si>
  <si>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</si>
  <si>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</si>
  <si>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</si>
  <si>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</si>
  <si>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</si>
  <si>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</si>
  <si>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</si>
  <si>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</si>
  <si>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</si>
  <si>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</si>
  <si>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</si>
  <si>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</si>
  <si>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</si>
  <si>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</si>
  <si>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</si>
  <si>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</si>
  <si>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</si>
  <si>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</si>
  <si>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</si>
  <si>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</si>
  <si>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</si>
  <si>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</si>
  <si>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</si>
  <si>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</si>
  <si>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</si>
  <si>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</si>
  <si>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</si>
  <si>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</si>
  <si>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</si>
  <si>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</si>
  <si>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</si>
  <si>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</si>
  <si>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</si>
  <si>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</si>
  <si>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</si>
  <si>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</si>
  <si>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</si>
  <si>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</si>
  <si>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</si>
  <si>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</si>
  <si>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</si>
  <si>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</si>
  <si>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</si>
  <si>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</si>
  <si>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</si>
  <si>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</si>
  <si>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</si>
  <si>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</si>
  <si>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</si>
  <si>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</si>
  <si>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</si>
  <si>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</si>
  <si>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</si>
  <si>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</si>
  <si>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</si>
  <si>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</si>
  <si>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</si>
  <si>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</si>
  <si>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</si>
  <si>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</si>
  <si>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</si>
  <si>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</si>
  <si>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</si>
  <si>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</si>
  <si>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</si>
  <si>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</si>
  <si>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</si>
  <si>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</si>
  <si>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</si>
  <si>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</si>
  <si>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</si>
  <si>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</si>
  <si>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</si>
  <si>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</si>
  <si>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</si>
  <si>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</si>
  <si>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</si>
  <si>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</si>
  <si>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</si>
  <si>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</si>
  <si>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</si>
  <si>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</si>
  <si>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</si>
  <si>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</si>
  <si>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</si>
  <si>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</si>
  <si>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</si>
  <si>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</si>
  <si>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</si>
  <si>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</si>
  <si>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</si>
  <si>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</si>
  <si>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</si>
  <si>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</si>
  <si>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</si>
  <si>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</si>
  <si>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</si>
  <si>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</si>
  <si>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</si>
  <si>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</si>
  <si>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</si>
  <si>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</si>
  <si>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</si>
  <si>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</si>
  <si>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</si>
  <si>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</si>
  <si>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</si>
  <si>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</si>
  <si>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</si>
  <si>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</si>
  <si>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</si>
  <si>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</si>
  <si>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</si>
  <si>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</si>
  <si>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</si>
  <si>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</si>
  <si>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</si>
  <si>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</si>
  <si>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</si>
  <si>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</si>
  <si>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</si>
  <si>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</si>
  <si>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</si>
  <si>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</si>
  <si>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</si>
  <si>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</si>
  <si>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</si>
  <si>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</si>
  <si>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</si>
  <si>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</si>
  <si>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</si>
  <si>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</si>
  <si>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</si>
  <si>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</si>
  <si>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</si>
  <si>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</si>
  <si>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</si>
  <si>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</si>
  <si>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</si>
  <si>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</si>
  <si>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</si>
  <si>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</si>
  <si>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</si>
  <si>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</si>
  <si>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</si>
  <si>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</si>
  <si>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</si>
  <si>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</si>
  <si>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</si>
  <si>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</si>
  <si>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</si>
  <si>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</si>
  <si>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</si>
  <si>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</si>
  <si>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</si>
  <si>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</si>
  <si>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</si>
  <si>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</si>
  <si>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</si>
  <si>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</si>
  <si>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</si>
  <si>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</si>
  <si>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</si>
  <si>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</si>
  <si>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</si>
  <si>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</si>
  <si>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</si>
  <si>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</si>
  <si>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</si>
  <si>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</si>
  <si>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</si>
  <si>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</si>
  <si>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</si>
  <si>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</si>
  <si>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</si>
  <si>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</si>
  <si>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</si>
  <si>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</si>
  <si>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</si>
  <si>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</si>
  <si>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</si>
  <si>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</si>
  <si>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</si>
  <si>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</si>
  <si>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</si>
  <si>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</si>
  <si>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</si>
  <si>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</si>
  <si>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</si>
  <si>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</si>
  <si>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</si>
  <si>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</si>
  <si>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</si>
  <si>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</si>
  <si>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</si>
  <si>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</si>
  <si>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</si>
  <si>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</si>
  <si>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</si>
  <si>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</si>
  <si>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</si>
  <si>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</si>
  <si>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</si>
  <si>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</si>
  <si>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</si>
  <si>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</si>
  <si>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</si>
  <si>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</si>
  <si>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</si>
  <si>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</si>
  <si>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</si>
  <si>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</si>
  <si>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</si>
  <si>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</si>
  <si>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</si>
  <si>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</si>
  <si>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</si>
  <si>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</si>
  <si>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</si>
  <si>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</si>
  <si>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</si>
  <si>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</si>
  <si>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</si>
  <si>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</si>
  <si>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</si>
  <si>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</si>
  <si>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</si>
  <si>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</si>
  <si>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</si>
  <si>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</si>
  <si>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</si>
  <si>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</si>
  <si>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</si>
  <si>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</si>
  <si>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</si>
  <si>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</si>
  <si>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</si>
  <si>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</si>
  <si>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</si>
  <si>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</si>
  <si>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</si>
  <si>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</si>
  <si>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</si>
  <si>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</si>
  <si>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</si>
  <si>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</si>
  <si>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</si>
  <si>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</si>
  <si>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</si>
  <si>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</si>
  <si>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</si>
  <si>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</si>
  <si>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</si>
  <si>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</si>
  <si>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</si>
  <si>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</si>
  <si>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</si>
  <si>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</si>
  <si>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</si>
  <si>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</si>
  <si>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</si>
  <si>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</si>
  <si>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</si>
  <si>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</si>
  <si>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</si>
  <si>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</si>
  <si>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</si>
  <si>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</si>
  <si>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</si>
  <si>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</si>
  <si>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</si>
  <si>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</si>
  <si>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</si>
  <si>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</si>
  <si>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</si>
  <si>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</si>
  <si>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</si>
  <si>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</si>
  <si>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</si>
  <si>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</si>
  <si>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</si>
  <si>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</si>
  <si>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</si>
  <si>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</si>
  <si>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</si>
  <si>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</si>
  <si>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</si>
  <si>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</si>
  <si>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</si>
  <si>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</si>
  <si>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</si>
  <si>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</si>
  <si>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</si>
  <si>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</si>
  <si>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</si>
  <si>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</si>
  <si>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</si>
  <si>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</si>
  <si>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</si>
  <si>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</si>
  <si>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</si>
  <si>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</si>
  <si>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</si>
  <si>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</si>
  <si>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</si>
  <si>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</si>
  <si>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</si>
  <si>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</si>
  <si>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</si>
  <si>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</si>
  <si>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</si>
  <si>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</si>
  <si>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</si>
  <si>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</si>
  <si>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</si>
  <si>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</si>
  <si>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</si>
  <si>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</si>
  <si>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</si>
  <si>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</si>
  <si>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</si>
  <si>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</si>
  <si>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</si>
  <si>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</si>
  <si>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</si>
  <si>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</si>
  <si>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</si>
  <si>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</si>
  <si>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</si>
  <si>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</si>
  <si>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</si>
  <si>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</si>
  <si>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</si>
  <si>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</si>
  <si>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</si>
  <si>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</si>
  <si>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</si>
  <si>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</si>
  <si>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</si>
  <si>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</si>
  <si>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</si>
  <si>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</si>
  <si>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</si>
  <si>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</si>
  <si>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PCM-20251007-00000830</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</si>
  <si>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</si>
  <si>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</si>
  <si>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</si>
  <si>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</si>
  <si>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</si>
  <si>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</si>
  <si>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</si>
  <si>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</si>
  <si>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</si>
  <si>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</si>
  <si>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</si>
  <si>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</si>
  <si>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</si>
  <si>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</si>
  <si>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</si>
  <si>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</si>
  <si>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</si>
  <si>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</si>
  <si>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</si>
  <si>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</si>
  <si>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</si>
  <si>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</si>
  <si>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</si>
  <si>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</si>
  <si>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</si>
  <si>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</si>
  <si>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</si>
  <si>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</si>
  <si>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</si>
  <si>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</si>
  <si>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</si>
  <si>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</si>
  <si>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</si>
  <si>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</si>
  <si>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</si>
  <si>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</si>
  <si>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</si>
  <si>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</si>
  <si>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</si>
  <si>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</si>
  <si>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</si>
  <si>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</si>
  <si>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</si>
  <si>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</si>
  <si>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</si>
  <si>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</si>
  <si>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</si>
  <si>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</si>
  <si>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</si>
  <si>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</si>
  <si>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</si>
  <si>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</si>
  <si>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</si>
  <si>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</si>
  <si>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</si>
  <si>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</si>
  <si>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</si>
  <si>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</si>
  <si>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</si>
  <si>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</si>
  <si>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</si>
  <si>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</si>
  <si>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</si>
  <si>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</si>
  <si>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</si>
  <si>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</si>
  <si>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</si>
  <si>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</si>
  <si>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</si>
  <si>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</si>
  <si>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</si>
  <si>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</si>
  <si>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</si>
  <si>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</si>
  <si>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</si>
  <si>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</si>
  <si>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</si>
  <si>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</si>
  <si>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</si>
  <si>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</si>
  <si>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</si>
  <si>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</si>
  <si>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</si>
  <si>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</si>
  <si>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</si>
  <si>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</si>
  <si>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</si>
  <si>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ETA // 15 mins</t>
  </si>
  <si>
    <t>PCM-20251007-00000521</t>
  </si>
  <si>
    <t>Site Restored by PG</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</si>
  <si>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</si>
  <si>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</si>
  <si>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</si>
  <si>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</si>
  <si>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</si>
  <si>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</si>
  <si>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</si>
  <si>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</si>
  <si>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</si>
  <si>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</si>
  <si>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</si>
  <si>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</si>
  <si>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</si>
  <si>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</si>
  <si>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</si>
  <si>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</si>
  <si>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</si>
  <si>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</si>
  <si>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</si>
  <si>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</si>
  <si>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</si>
  <si>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</si>
  <si>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</si>
  <si>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</si>
  <si>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</si>
  <si>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PCM-20251007-00000835</t>
  </si>
  <si>
    <t>Emergency</t>
  </si>
  <si>
    <t>power NA and sites located inside Kidana project and no access by car to connect PG</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</si>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</sst>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2" totalsRowShown="0" headerRowDxfId="174" dataDxfId="173" headerRowBorderDxfId="171" tableBorderDxfId="172" totalsRowBorderDxfId="170">
  <autoFilter ref="A1:L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
    <sortCondition ref="H1:H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2" totalsRowShown="0" headerRowDxfId="157" dataDxfId="156" headerRowBorderDxfId="154" tableBorderDxfId="155" totalsRowBorderDxfId="153">
  <autoFilter ref="A1:CJ2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2"/>
  <sheetViews>
    <sheetView workbookViewId="0">
      <selection activeCell="E10" sqref="E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274.43137986111105</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92" t="s">
        <v>12059</v>
      </c>
      <c r="E3" s="65" t="s">
        <v>38964</v>
      </c>
      <c r="F3" s="66">
        <v>45937.369421296295</v>
      </c>
      <c r="G3" s="67">
        <f ca="1">IFERROR(NOW()-F3,"")</f>
        <v>1.0384490742580965E-2</v>
      </c>
      <c r="H3" s="66">
        <v>45937.363865740743</v>
      </c>
      <c r="I3" s="72" t="str">
        <f>IFERROR(VLOOKUP(D3,DB!A:F,6,0),"")</f>
        <v>SCECO</v>
      </c>
      <c r="J3" s="72" t="str">
        <f>IFERROR(VLOOKUP(D3,DB!A:G,7,0),"")</f>
        <v>Vandalized</v>
      </c>
      <c r="K3" s="68"/>
      <c r="L3" s="69" t="str">
        <f>IFERROR(VLOOKUP(D3,DB!A:I,9,0),"")</f>
        <v>Latis</v>
      </c>
    </row>
    <row r="4" spans="1:12" ht="15" customHeight="1">
      <c r="A4" s="63"/>
      <c r="B4" s="72" t="str">
        <f>IFERROR(VLOOKUP(D4,DB!A:K,11,0),"")</f>
        <v/>
      </c>
      <c r="C4" s="64"/>
      <c r="D4" s="92"/>
      <c r="E4" s="65"/>
      <c r="F4" s="66"/>
      <c r="G4" s="67">
        <f ca="1">IFERROR(NOW()-F4,"")</f>
        <v>45937.379805787037</v>
      </c>
      <c r="H4" s="66"/>
      <c r="I4" s="72" t="str">
        <f>IFERROR(VLOOKUP(D4,DB!A:F,6,0),"")</f>
        <v/>
      </c>
      <c r="J4" s="72" t="str">
        <f>IFERROR(VLOOKUP(D4,DB!A:G,7,0),"")</f>
        <v/>
      </c>
      <c r="K4" s="68"/>
      <c r="L4" s="69" t="str">
        <f>IFERROR(VLOOKUP(D4,DB!A:I,9,0),"")</f>
        <v/>
      </c>
    </row>
    <row r="5" spans="1:12" ht="15" customHeight="1">
      <c r="A5" s="63"/>
      <c r="B5" s="72" t="str">
        <f>IFERROR(VLOOKUP(D5,DB!A:K,11,0),"")</f>
        <v/>
      </c>
      <c r="C5" s="64"/>
      <c r="D5" s="64"/>
      <c r="E5" s="65"/>
      <c r="F5" s="66"/>
      <c r="G5" s="67">
        <f ca="1">IFERROR(NOW()-F5,"")</f>
        <v>45937.379805787037</v>
      </c>
      <c r="H5" s="66"/>
      <c r="I5" s="72" t="str">
        <f>IFERROR(VLOOKUP(D5,DB!A:F,6,0),"")</f>
        <v/>
      </c>
      <c r="J5" s="72" t="str">
        <f>IFERROR(VLOOKUP(D5,DB!A:G,7,0),"")</f>
        <v/>
      </c>
      <c r="K5" s="68"/>
      <c r="L5" s="69" t="str">
        <f>IFERROR(VLOOKUP(D5,DB!A:I,9,0),"")</f>
        <v/>
      </c>
    </row>
    <row r="6" spans="1:12" ht="15" customHeight="1">
      <c r="A6" s="63"/>
      <c r="B6" s="72" t="str">
        <f>IFERROR(VLOOKUP(D6,DB!A:K,11,0),"")</f>
        <v/>
      </c>
      <c r="C6" s="64"/>
      <c r="D6" s="64"/>
      <c r="E6" s="65"/>
      <c r="F6" s="66"/>
      <c r="G6" s="67">
        <f ca="1">IFERROR(NOW()-F6,"")</f>
        <v>45937.379805787037</v>
      </c>
      <c r="H6" s="66"/>
      <c r="I6" s="72" t="str">
        <f>IFERROR(VLOOKUP(D6,DB!A:F,6,0),"")</f>
        <v/>
      </c>
      <c r="J6" s="72" t="str">
        <f>IFERROR(VLOOKUP(D6,DB!A:G,7,0),"")</f>
        <v/>
      </c>
      <c r="K6" s="68"/>
      <c r="L6" s="69" t="str">
        <f>IFERROR(VLOOKUP(D6,DB!A:I,9,0),"")</f>
        <v/>
      </c>
    </row>
    <row r="7" spans="1:12" ht="15" customHeight="1">
      <c r="A7" s="154"/>
      <c r="B7" s="155" t="str">
        <f>IFERROR(VLOOKUP(D7,DB!A:K,11,0),"")</f>
        <v/>
      </c>
      <c r="C7" s="155"/>
      <c r="D7" s="155"/>
      <c r="E7" s="156"/>
      <c r="F7" s="157"/>
      <c r="G7" s="158">
        <f ca="1">IFERROR(NOW()-F7,"")</f>
        <v>45937.379805787037</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45937.379805787037</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45937.379805787037</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45937.379805787037</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5"/>
      <c r="E11" s="156"/>
      <c r="F11" s="157"/>
      <c r="G11" s="158">
        <f ca="1">IFERROR(NOW()-F11,"")</f>
        <v>45937.379805787037</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45937.379805787037</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9"/>
      <c r="E13" s="156"/>
      <c r="F13" s="157"/>
      <c r="G13" s="158">
        <f ca="1">IFERROR(NOW()-F13,"")</f>
        <v>45937.379805787037</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45937.379805787037</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45937.379805787037</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45937.379805787037</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45937.379805787037</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45937.379805787037</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45937.379805787037</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45937.379805787037</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45937.379805787037</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45937.379805787037</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45937.379805787037</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45937.379805787037</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45937.379805787037</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45937.379805787037</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45937.379805787037</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45937.379805787037</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45937.379805787037</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45937.379805787037</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45937.379805787037</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45937.379805787037</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45937.379805787037</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45937.379805787037</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45937.379805787037</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45937.379805787037</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45937.379805787037</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45937.379805787037</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45937.379805787037</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45937.379805787037</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45937.379805787037</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45937.379805787037</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45937.379805787037</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45937.379805787037</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45937.379805787037</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45937.379805787037</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45937.379805787037</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45937.379805787037</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45937.379805787037</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45937.379805787037</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45937.379805787037</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45937.379805787037</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45937.379805787037</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45937.379805787037</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45937.379805787037</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45937.379805787037</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45937.379805787037</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45937.379805787037</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45937.379805787037</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45937.379805787037</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45937.379805787037</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45937.379805787037</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45937.379805787037</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45937.379805787037</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45937.379805787037</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45937.379805787037</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45937.379805787037</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45937.379805787037</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45937.379805787037</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45937.379805787037</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45937.379805787037</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45937.379805787037</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45937.379805787037</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45937.379805787037</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45937.379805787037</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45937.379805787037</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45937.379805787037</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45937.379805787037</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45937.379805787037</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45937.379805787037</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45937.379805787037</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45937.379805787037</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45937.379805787037</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45937.379805787037</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45937.379805787037</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45937.379805787037</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45937.379805787037</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45937.379805787037</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45937.379805787037</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45937.379805787037</v>
      </c>
      <c r="H90" s="157"/>
      <c r="I90" s="155" t="str">
        <f>IFERROR(VLOOKUP(D90,DB!A:F,6,0),"")</f>
        <v/>
      </c>
      <c r="J90" s="72" t="str">
        <f>IFERROR(VLOOKUP(D90,DB!A:G,7,0),"")</f>
        <v/>
      </c>
      <c r="K90" s="159"/>
      <c r="L90" s="160" t="str">
        <f>IFERROR(VLOOKUP(D90,DB!A:I,9,0),"")</f>
        <v/>
      </c>
    </row>
    <row r="91" spans="1:12" ht="15" customHeight="1">
      <c r="A91" s="154"/>
      <c r="B91" s="155" t="str">
        <f>IFERROR(VLOOKUP(D91,DB!A:K,11,0),"")</f>
        <v/>
      </c>
      <c r="C91" s="155"/>
      <c r="D91" s="155"/>
      <c r="E91" s="156"/>
      <c r="F91" s="157"/>
      <c r="G91" s="158">
        <f ca="1">IFERROR(NOW()-F91,"")</f>
        <v>45937.379805787037</v>
      </c>
      <c r="H91" s="157"/>
      <c r="I91" s="155" t="str">
        <f>IFERROR(VLOOKUP(D91,DB!A:F,6,0),"")</f>
        <v/>
      </c>
      <c r="J91" s="72" t="str">
        <f>IFERROR(VLOOKUP(D91,DB!A:G,7,0),"")</f>
        <v/>
      </c>
      <c r="K91" s="159"/>
      <c r="L91" s="160" t="str">
        <f>IFERROR(VLOOKUP(D91,DB!A:I,9,0),"")</f>
        <v/>
      </c>
    </row>
    <row r="92" spans="1:12" ht="15" customHeight="1">
      <c r="A92" s="154"/>
      <c r="B92" s="155" t="str">
        <f>IFERROR(VLOOKUP(D92,DB!A:K,11,0),"")</f>
        <v/>
      </c>
      <c r="C92" s="155"/>
      <c r="D92" s="155"/>
      <c r="E92" s="156"/>
      <c r="F92" s="157"/>
      <c r="G92" s="158">
        <f ca="1">IFERROR(NOW()-F92,"")</f>
        <v>45937.379805787037</v>
      </c>
      <c r="H92" s="157"/>
      <c r="I92" s="155" t="str">
        <f>IFERROR(VLOOKUP(D92,DB!A:F,6,0),"")</f>
        <v/>
      </c>
      <c r="J92" s="72" t="str">
        <f>IFERROR(VLOOKUP(D92,DB!A:G,7,0),"")</f>
        <v/>
      </c>
      <c r="K92" s="159"/>
      <c r="L92" s="160" t="str">
        <f>IFERROR(VLOOKUP(D92,DB!A:I,9,0),"")</f>
        <v/>
      </c>
    </row>
  </sheetData>
  <customSheetViews>
    <customSheetView guid="{F6042A99-DD27-4453-835D-0834D95730CC}" filter="1" showAutoFilter="1">
      <pageMargins left="0" right="0" top="0" bottom="0" header="0" footer="0"/>
      <autoFilter ref="B1:M1" xr:uid="{C735E93A-EC85-4423-8E0C-6948A43805D4}"/>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2"/>
  <sheetViews>
    <sheetView workbookViewId="0">
      <selection activeCell="D8" sqref="D8"/>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38967</v>
      </c>
      <c r="N1" s="102" t="s">
        <v>38968</v>
      </c>
      <c r="O1" s="102" t="s">
        <v>38969</v>
      </c>
      <c r="P1" s="102" t="s">
        <v>38970</v>
      </c>
      <c r="Q1" s="102" t="s">
        <v>38971</v>
      </c>
      <c r="R1" s="102" t="s">
        <v>38972</v>
      </c>
      <c r="S1" s="102" t="s">
        <v>38973</v>
      </c>
      <c r="T1" s="102" t="s">
        <v>38974</v>
      </c>
      <c r="U1" s="102" t="s">
        <v>38975</v>
      </c>
      <c r="V1" s="102" t="s">
        <v>38976</v>
      </c>
      <c r="W1" s="102" t="s">
        <v>38977</v>
      </c>
      <c r="X1" s="102" t="s">
        <v>38978</v>
      </c>
      <c r="Y1" s="102" t="s">
        <v>38979</v>
      </c>
      <c r="Z1" s="102" t="s">
        <v>38980</v>
      </c>
      <c r="AA1" s="102" t="s">
        <v>38981</v>
      </c>
      <c r="AB1" s="102" t="s">
        <v>38982</v>
      </c>
      <c r="AC1" s="102" t="s">
        <v>38983</v>
      </c>
      <c r="AD1" s="102" t="s">
        <v>38984</v>
      </c>
      <c r="AE1" s="102" t="s">
        <v>38985</v>
      </c>
      <c r="AF1" s="102" t="s">
        <v>38986</v>
      </c>
      <c r="AG1" s="102" t="s">
        <v>38987</v>
      </c>
      <c r="AH1" s="102" t="s">
        <v>38988</v>
      </c>
      <c r="AI1" s="102" t="s">
        <v>38989</v>
      </c>
      <c r="AJ1" s="102" t="s">
        <v>38990</v>
      </c>
      <c r="AK1" s="102" t="s">
        <v>38991</v>
      </c>
      <c r="AL1" s="102" t="s">
        <v>38992</v>
      </c>
      <c r="AM1" s="102" t="s">
        <v>38993</v>
      </c>
      <c r="AN1" s="102" t="s">
        <v>38994</v>
      </c>
      <c r="AO1" s="102" t="s">
        <v>38995</v>
      </c>
      <c r="AP1" s="102" t="s">
        <v>38996</v>
      </c>
      <c r="AQ1" s="102" t="s">
        <v>38997</v>
      </c>
      <c r="AR1" s="102" t="s">
        <v>38998</v>
      </c>
      <c r="AS1" s="102" t="s">
        <v>38999</v>
      </c>
      <c r="AT1" s="102" t="s">
        <v>39000</v>
      </c>
      <c r="AU1" s="102" t="s">
        <v>39001</v>
      </c>
      <c r="AV1" s="102" t="s">
        <v>39002</v>
      </c>
      <c r="AW1" s="102" t="s">
        <v>39003</v>
      </c>
      <c r="AX1" s="102" t="s">
        <v>39004</v>
      </c>
      <c r="AY1" s="102" t="s">
        <v>39005</v>
      </c>
      <c r="AZ1" s="102" t="s">
        <v>39006</v>
      </c>
      <c r="BA1" s="102" t="s">
        <v>39007</v>
      </c>
      <c r="BB1" s="102" t="s">
        <v>39008</v>
      </c>
      <c r="BC1" s="102" t="s">
        <v>39009</v>
      </c>
      <c r="BD1" s="102" t="s">
        <v>39010</v>
      </c>
      <c r="BE1" s="102" t="s">
        <v>39011</v>
      </c>
      <c r="BF1" s="102" t="s">
        <v>39012</v>
      </c>
      <c r="BG1" s="102" t="s">
        <v>39013</v>
      </c>
      <c r="BH1" s="102" t="s">
        <v>39014</v>
      </c>
      <c r="BI1" s="102" t="s">
        <v>39015</v>
      </c>
      <c r="BJ1" s="102" t="s">
        <v>39016</v>
      </c>
      <c r="BK1" s="102" t="s">
        <v>39017</v>
      </c>
      <c r="BL1" s="102" t="s">
        <v>39018</v>
      </c>
      <c r="BM1" s="102" t="s">
        <v>39019</v>
      </c>
      <c r="BN1" s="102" t="s">
        <v>39020</v>
      </c>
      <c r="BO1" s="102" t="s">
        <v>39021</v>
      </c>
      <c r="BP1" s="102" t="s">
        <v>39022</v>
      </c>
      <c r="BQ1" s="102" t="s">
        <v>39023</v>
      </c>
      <c r="BR1" s="102" t="s">
        <v>39024</v>
      </c>
      <c r="BS1" s="102" t="s">
        <v>39025</v>
      </c>
      <c r="BT1" s="102" t="s">
        <v>39026</v>
      </c>
      <c r="BU1" s="102" t="s">
        <v>39027</v>
      </c>
      <c r="BV1" s="102" t="s">
        <v>39028</v>
      </c>
      <c r="BW1" s="102" t="s">
        <v>39029</v>
      </c>
      <c r="BX1" s="102" t="s">
        <v>39030</v>
      </c>
      <c r="BY1" s="102" t="s">
        <v>39031</v>
      </c>
      <c r="BZ1" s="102" t="s">
        <v>39032</v>
      </c>
      <c r="CA1" s="102" t="s">
        <v>39033</v>
      </c>
      <c r="CB1" s="102" t="s">
        <v>39034</v>
      </c>
      <c r="CC1" s="102" t="s">
        <v>39035</v>
      </c>
      <c r="CD1" s="102" t="s">
        <v>39036</v>
      </c>
      <c r="CE1" s="102" t="s">
        <v>39037</v>
      </c>
      <c r="CF1" s="102" t="s">
        <v>39038</v>
      </c>
      <c r="CG1" s="102" t="s">
        <v>39039</v>
      </c>
      <c r="CH1" s="102" t="s">
        <v>39040</v>
      </c>
      <c r="CI1" s="102" t="s">
        <v>39041</v>
      </c>
      <c r="CJ1" s="102" t="s">
        <v>39042</v>
      </c>
    </row>
    <row r="2" spans="1:88" s="81" customFormat="1" ht="31.5" customHeight="1">
      <c r="A2" s="74" t="s">
        <v>39043</v>
      </c>
      <c r="B2" s="74" t="s">
        <v>27</v>
      </c>
      <c r="C2" s="74">
        <v>1</v>
      </c>
      <c r="D2" s="74" t="s">
        <v>19278</v>
      </c>
      <c r="E2" s="99" t="s">
        <v>39044</v>
      </c>
      <c r="F2" s="87">
        <v>45322.056979166664</v>
      </c>
      <c r="G2" s="88" t="s">
        <v>39045</v>
      </c>
      <c r="H2" s="101">
        <v>45322.050729166665</v>
      </c>
      <c r="I2" s="74" t="s">
        <v>83</v>
      </c>
      <c r="J2" s="74" t="s">
        <v>65</v>
      </c>
      <c r="K2" s="100" t="s">
        <v>39046</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39047</v>
      </c>
      <c r="B3" s="74" t="str">
        <f>IFERROR(VLOOKUP(D3,DB!A:K,11,0),"")</f>
        <v>R2</v>
      </c>
      <c r="C3" s="74">
        <v>1</v>
      </c>
      <c r="D3" s="74" t="s">
        <v>31078</v>
      </c>
      <c r="E3" s="87" t="s">
        <v>38964</v>
      </c>
      <c r="F3" s="87">
        <v>45806.727083333331</v>
      </c>
      <c r="G3" s="88">
        <f ca="1">IFERROR(NOW()-F3,"-")</f>
        <v>130.65272245370579</v>
      </c>
      <c r="H3" s="87">
        <v>45791.543067129627</v>
      </c>
      <c r="I3" s="74" t="str">
        <f>IFERROR(VLOOKUP(D3,DB!A:F,6,0),"")</f>
        <v>SCECO</v>
      </c>
      <c r="J3" s="74" t="str">
        <f>IFERROR(VLOOKUP(D3,DB!A:G,7,0),"")</f>
        <v>No BB Shifted</v>
      </c>
      <c r="K3" s="100" t="s">
        <v>39048</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39049</v>
      </c>
      <c r="B4" s="74" t="str">
        <f>IFERROR(VLOOKUP(D4,DB!A:K,11,0),"")</f>
        <v>R2</v>
      </c>
      <c r="C4" s="74">
        <v>1</v>
      </c>
      <c r="D4" s="74" t="s">
        <v>29168</v>
      </c>
      <c r="E4" s="99" t="s">
        <v>38964</v>
      </c>
      <c r="F4" s="87">
        <v>45824.999837962961</v>
      </c>
      <c r="G4" s="88">
        <f ca="1">IFERROR(NOW()-F4,"-")</f>
        <v>112.37996782407572</v>
      </c>
      <c r="H4" s="87">
        <v>45824.993587962963</v>
      </c>
      <c r="I4" s="74" t="str">
        <f>IFERROR(VLOOKUP(D4,DB!A:F,6,0),"")</f>
        <v>Generator-SG</v>
      </c>
      <c r="J4" s="74" t="str">
        <f>IFERROR(VLOOKUP(D4,DB!A:G,7,0),"")</f>
        <v>Good</v>
      </c>
      <c r="K4" s="100" t="s">
        <v>39050</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39051</v>
      </c>
      <c r="B5" s="18" t="str">
        <f>IFERROR(VLOOKUP(D5,DB!A:K,11,0),"")</f>
        <v>R2</v>
      </c>
      <c r="C5" s="18">
        <v>1</v>
      </c>
      <c r="D5" s="18" t="s">
        <v>31479</v>
      </c>
      <c r="E5" s="130" t="s">
        <v>39044</v>
      </c>
      <c r="F5" s="131">
        <v>45936.714039351849</v>
      </c>
      <c r="G5" s="132">
        <f ca="1">IFERROR(NOW()-F5,"-")</f>
        <v>0.66576643518783385</v>
      </c>
      <c r="H5" s="131">
        <v>45936.705011574071</v>
      </c>
      <c r="I5" s="18" t="str">
        <f>IFERROR(VLOOKUP(D5,DB!A:F,6,0),"")</f>
        <v>Generator-SG</v>
      </c>
      <c r="J5" s="18" t="str">
        <f>IFERROR(VLOOKUP(D5,DB!A:G,7,0),"")</f>
        <v>in Progress</v>
      </c>
      <c r="K5" s="19" t="s">
        <v>39052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39053</v>
      </c>
      <c r="B6" s="18" t="str">
        <f>IFERROR(VLOOKUP(D6,DB!A:K,11,0),"")</f>
        <v>R2</v>
      </c>
      <c r="C6" s="18">
        <v>1</v>
      </c>
      <c r="D6" s="18" t="s">
        <v>26514</v>
      </c>
      <c r="E6" s="130" t="s">
        <v>38964</v>
      </c>
      <c r="F6" s="131">
        <v>45936.871932870374</v>
      </c>
      <c r="G6" s="132">
        <f ca="1">IFERROR(NOW()-F6,"-")</f>
        <v>0.50787291666347301</v>
      </c>
      <c r="H6" s="131">
        <v>45936.866377314815</v>
      </c>
      <c r="I6" s="18" t="str">
        <f>IFERROR(VLOOKUP(D6,DB!A:F,6,0),"")</f>
        <v>Power Cube</v>
      </c>
      <c r="J6" s="18" t="str">
        <f>IFERROR(VLOOKUP(D6,DB!A:G,7,0),"")</f>
        <v>Good+No BB Design</v>
      </c>
      <c r="K6" s="19" t="s">
        <v>39054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t="s">
        <v>39055</v>
      </c>
      <c r="B7" s="18" t="str">
        <f>IFERROR(VLOOKUP(D7,DB!A:K,11,0),"")</f>
        <v>R2</v>
      </c>
      <c r="C7" s="18">
        <v>5</v>
      </c>
      <c r="D7" s="18" t="s">
        <v>24288</v>
      </c>
      <c r="E7" s="130" t="s">
        <v>39044</v>
      </c>
      <c r="F7" s="131">
        <v>45937.241840277777</v>
      </c>
      <c r="G7" s="132">
        <f ca="1">IFERROR(NOW()-F7,"-")</f>
        <v>0.13796550926053897</v>
      </c>
      <c r="H7" s="131">
        <v>45937.234895833331</v>
      </c>
      <c r="I7" s="18" t="str">
        <f>IFERROR(VLOOKUP(D7,DB!A:F,6,0),"")</f>
        <v>SCECO</v>
      </c>
      <c r="J7" s="18" t="str">
        <f>IFERROR(VLOOKUP(D7,DB!A:G,7,0),"")</f>
        <v>Vandalized</v>
      </c>
      <c r="K7" s="19" t="s">
        <v>39056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45937.379805787037</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45937.379805787037</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45937.379805787037</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45937.379805787037</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45937.379805787037</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45937.379805787037</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45937.379805787037</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45937.379805787037</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45937.379805787037</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45937.379805787037</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45937.379805787037</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45937.379805787037</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45937.379805787037</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45937.379805787037</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45937.379805787037</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45937.379805787037</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45937.379805787037</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45937.379805787037</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45937.379805787037</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45937.379805787037</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45937.379805787037</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45937.379805787037</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45937.379805787037</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45937.379805787037</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45937.379805787037</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45937.379805787037</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45937.379805787037</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45937.379805787037</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45937.379805787037</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45937.379805787037</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45937.379805787037</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45937.379805787037</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45937.379805787037</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45937.379805787037</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45937.379805787037</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45937.379805787037</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45937.379805787037</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45937.379805787037</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45937.379805787037</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45937.379805787037</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45937.379805787037</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45937.379805787037</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45937.379805787037</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45937.379805787037</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45937.379805787037</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45937.379805787037</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45937.379805787037</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45937.379805787037</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45937.379805787037</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45937.379805787037</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45937.379805787037</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45937.379805787037</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45937.379805787037</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45937.379805787037</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45937.379805787037</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45937.379805787037</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45937.379805787037</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45937.379805787037</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45937.379805787037</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45937.379805787037</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45937.379805787037</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45937.379805787037</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45937.379805787037</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45937.379805787037</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45937.379805787037</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45937.379805787037</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45937.379805787037</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45937.379805787037</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45937.379805787037</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45937.379805787037</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45937.379805787037</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45937.379805787037</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45937.379805787037</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45937.379805787037</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45937.379805787037</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45937.379805787037</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45937.379805787037</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45937.379805787037</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45937.379805787037</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45937.379805787037</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45937.379805787037</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45937.379805787037</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45937.379805787037</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45937.379805787037</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45937.379805787037</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45937.379805787037</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45937.379805787037</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45937.379805787037</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45937.379805787037</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45937.379805787037</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45937.379805787037</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45937.379805787037</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45937.379805787037</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45937.379805787037</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45937.379805787037</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45937.379805787037</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45937.379805787037</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45937.379805787037</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45937.379805787037</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45937.379805787037</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45937.379805787037</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45937.379805787037</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45937.379805787037</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45937.379805787037</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45937.379805787037</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45937.379805787037</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45937.379805787037</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45937.379805787037</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45937.379805787037</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45937.379805787037</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45937.379805787037</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45937.379805787037</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45937.379805787037</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45937.379805787037</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45937.379805787037</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45937.379805787037</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45937.379805787037</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45937.379805787037</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45937.379805787037</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45937.379805787037</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45937.379805787037</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45937.379805787037</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45937.379805787037</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45937.379805787037</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45937.379805787037</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45937.379805787037</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45937.379805787037</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45937.379805787037</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45937.379805787037</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45937.379805787037</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45937.379805787037</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45937.379805787037</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45937.379805787037</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45937.379805787037</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45937.379805787037</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45937.379805787037</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45937.379805787037</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45937.379805787037</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45937.379805787037</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45937.379805787037</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45937.379805787037</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45937.379805787037</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45937.379805787037</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45937.379805787037</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45937.379805787037</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45937.379805787037</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45937.379805787037</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45937.379805787037</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45937.379805787037</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45937.379805787037</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45937.379805787037</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45937.379805787037</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45937.379805787037</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45937.379805787037</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45937.379805787037</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45937.379805787037</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45937.379805787037</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45937.379805787037</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45937.379805787037</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45937.379805787037</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45937.379805787037</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45937.379805787037</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45937.379805787037</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45937.379805787037</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45937.379805787037</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45937.379805787037</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45937.379805787037</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45937.379805787037</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45937.379805787037</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45937.379805787037</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45937.379805787037</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45937.379805787037</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45937.379805787037</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45937.379805787037</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45937.379805787037</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45937.379805787037</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45937.379805787037</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45937.379805787037</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45937.379805787037</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45937.379805787037</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45937.379805787037</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45937.379805787037</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45937.379805787037</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45937.379805787037</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45937.379805787037</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45937.379805787037</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45937.379805787037</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45937.379805787037</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45937.379805787037</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45937.379805787037</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45937.379805787037</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45937.379805787037</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45937.379805787037</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45937.379805787037</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45937.379805787037</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45937.379805787037</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45937.379805787037</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45937.379805787037</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45937.379805787037</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45937.379805787037</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45937.379805787037</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45937.379805787037</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45937.379805787037</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45937.379805787037</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45937.379805787037</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45937.379805787037</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45937.379805787037</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45937.379805787037</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45937.379805787037</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45937.379805787037</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45937.379805787037</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45937.379805787037</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45937.379805787037</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45937.379805787037</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45937.379805787037</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45937.379805787037</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45937.379805787037</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45937.379805787037</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45937.379805787037</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45937.379805787037</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45937.379805787037</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45937.379805787037</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45937.379805787037</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45937.379805787037</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45937.379805787037</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45937.379805787037</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45937.379805787037</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45937.379805787037</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45937.379805787037</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45937.379805787037</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45937.379805787037</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45937.379805787037</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45937.379805787037</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45937.379805787037</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row r="242" spans="1:88" ht="31.5" customHeight="1">
      <c r="A242" s="129"/>
      <c r="B242" s="18" t="str">
        <f>IFERROR(VLOOKUP(D242,DB!A:K,11,0),"")</f>
        <v/>
      </c>
      <c r="C242" s="18"/>
      <c r="D242" s="18"/>
      <c r="E242" s="130"/>
      <c r="F242" s="131"/>
      <c r="G242" s="132">
        <f ca="1">IFERROR(NOW()-F242,"-")</f>
        <v>45937.379805787037</v>
      </c>
      <c r="H242" s="131"/>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7"/>
    </row>
  </sheetData>
  <dataValidations count="2">
    <dataValidation allowBlank="1" showInputMessage="1" showErrorMessage="1" sqref="E1" xr:uid="{4D935161-CDD3-4592-B877-3FB59C99E142}"/>
    <dataValidation type="list" allowBlank="1" showInputMessage="1" showErrorMessage="1" sqref="E3:E2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39057</v>
      </c>
      <c r="B2" s="74" t="str">
        <f>IFERROR(VLOOKUP(D2,DB!A:K,11,0),"")</f>
        <v>R3</v>
      </c>
      <c r="C2" s="18">
        <v>1</v>
      </c>
      <c r="D2" s="74" t="s">
        <v>17108</v>
      </c>
      <c r="E2" s="18" t="s">
        <v>38964</v>
      </c>
      <c r="F2" s="22">
        <v>45937.339456018519</v>
      </c>
      <c r="G2" s="21">
        <f t="shared" ref="G2:G38" ca="1" si="0">IFERROR(NOW()-F2,"-")</f>
        <v>4.0349768518353812E-2</v>
      </c>
      <c r="H2" s="22">
        <v>45937.334293981483</v>
      </c>
      <c r="I2" s="19" t="str">
        <f>IFERROR(VLOOKUP(D2,DB!A:F,6,0),"")</f>
        <v>SCECO</v>
      </c>
      <c r="J2" s="18" t="str">
        <f>IFERROR(VLOOKUP(D2,DB!A:G,7,0),"")</f>
        <v>In progress</v>
      </c>
      <c r="K2" s="50" t="s">
        <v>39058</v>
      </c>
      <c r="L2" s="23" t="str">
        <f>IFERROR(VLOOKUP(D2,DB!A:I,9,0),"")</f>
        <v>Latis</v>
      </c>
    </row>
    <row r="3" spans="1:13" ht="15" customHeight="1">
      <c r="A3" s="19" t="s">
        <v>39059</v>
      </c>
      <c r="B3" s="74" t="str">
        <f>IFERROR(VLOOKUP(D3,DB!A:K,11,0),"")</f>
        <v>R3</v>
      </c>
      <c r="C3" s="18">
        <v>2</v>
      </c>
      <c r="D3" s="18" t="s">
        <v>25081</v>
      </c>
      <c r="E3" s="18" t="s">
        <v>38964</v>
      </c>
      <c r="F3" s="20"/>
      <c r="G3" s="21">
        <f t="shared" ca="1" si="0"/>
        <v>45937.379805787037</v>
      </c>
      <c r="H3" s="22">
        <v>45937.329062500001</v>
      </c>
      <c r="I3" s="19" t="str">
        <f>IFERROR(VLOOKUP(D3,DB!A:F,6,0),"")</f>
        <v>SCECO</v>
      </c>
      <c r="J3" s="18" t="str">
        <f>IFERROR(VLOOKUP(D3,DB!A:G,7,0),"")</f>
        <v>Weak</v>
      </c>
      <c r="K3" s="50" t="s">
        <v>39060</v>
      </c>
      <c r="L3" s="23" t="str">
        <f>IFERROR(VLOOKUP(D3,DB!A:I,9,0),"")</f>
        <v>Latis</v>
      </c>
    </row>
    <row r="4" spans="1:13" ht="15" customHeight="1">
      <c r="A4" s="19"/>
      <c r="B4" s="74" t="str">
        <f>IFERROR(VLOOKUP(D4,DB!A:K,11,0),"")</f>
        <v/>
      </c>
      <c r="C4" s="18"/>
      <c r="D4" s="18"/>
      <c r="E4" s="18"/>
      <c r="F4" s="20"/>
      <c r="G4" s="21">
        <f t="shared" ca="1" si="0"/>
        <v>45937.379805787037</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45937.379805787037</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45937.379805787037</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45937.379805787037</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45937.379805787037</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45937.379805787037</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45937.379805787037</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45937.379805787037</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45937.379805787037</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45937.379805787037</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45937.379805787037</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45937.379805787037</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45937.379805787037</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45937.379805787037</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45937.379805787037</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45937.379805787037</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45937.379805787037</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45937.379805787037</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45937.379805787037</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45937.379805787037</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45937.379805787037</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45937.379805787037</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45937.379805787037</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45937.379805787037</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45937.379805787037</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45937.379805787037</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45937.379805787037</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45937.379805787037</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45937.379805787037</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45937.379805787037</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45937.379805787037</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45937.379805787037</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45937.379805787037</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45937.379805787037</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45937.379805787037</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45937.379805787037</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45937.379805787037</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45937.379805787037</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45937.379805787037</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45937.379805787037</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45937.379805787037</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45937.379805787037</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45937.379805787037</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45937.379805787037</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45937.379805787037</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45937.379805787037</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45937.379805787037</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45937.379805787037</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45937.379805787037</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45937.379805787037</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45937.379805787037</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45937.379805787037</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45937.379805787037</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45937.379805787037</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45937.379805787037</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45937.379805787037</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45937.379805787037</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45937.379805787037</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45937.379805787037</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45937.379805787037</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45937.379805787037</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45937.379805787037</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45937.379805787037</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45937.379805787037</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45937.379805787037</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45937.379805787037</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45937.379805787037</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45937.379805787037</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45937.379805787037</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45937.379805787037</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45937.379805787037</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45937.379805787037</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45937.379805787037</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45937.379805787037</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45937.379805787037</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45937.379805787037</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45937.379805787037</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45937.379805787037</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45937.379805787037</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45937.379805787037</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45937.379805787037</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45937.379805787037</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45937.379805787037</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45937.379805787037</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45937.379805787037</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45937.379805787037</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45937.379805787037</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45937.379805787037</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45937.379805787037</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45937.379805787037</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45937.379805787037</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45937.379805787037</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45937.379805787037</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45937.379805787037</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45937.379805787037</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45937.379805787037</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45937.379805787037</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45937.379805787037</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45937.379805787037</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45937.379805787037</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45937.379805787037</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45937.379805787037</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45937.379805787037</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45937.379805787037</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45937.379805787037</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45937.379805787037</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45937.379805787037</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45937.379805787037</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45937.379805787037</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45937.379805787037</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45937.379805787037</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45937.379805787037</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45937.379805787037</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45937.379805787037</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45937.379805787037</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45937.379805787037</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45937.379805787037</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45937.379805787037</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45937.379805787037</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45937.379805787037</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45937.379805787037</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45937.379805787037</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45937.379805787037</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45937.379805787037</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45937.379805787037</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45937.379805787037</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45937.379805787037</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45937.379805787037</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45937.379805787037</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45937.379805787037</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45937.379805787037</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45937.379805787037</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45937.379805787037</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45937.379805787037</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45937.379805787037</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45937.379805787037</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45937.379805787037</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45937.379805787037</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45937.379805787037</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45937.379805787037</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45937.379805787037</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45937.379805787037</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45937.379805787037</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45937.379805787037</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45937.379805787037</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45937.379805787037</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45937.379805787037</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45937.379805787037</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45937.379805787037</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45937.379805787037</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45937.379805787037</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45937.379805787037</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45937.379805787037</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45937.379805787037</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45937.379805787037</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45937.379805787037</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45937.379805787037</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45937.379805787037</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45937.379805787037</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45937.379805787037</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45937.379805787037</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45937.379805787037</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45937.379805787037</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45937.379805787037</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45937.379805787037</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45937.379805787037</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45937.379805787037</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45937.379805787037</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45937.379805787037</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45937.379805787037</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45937.379805787037</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45937.379805787037</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45937.379805787037</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45937.379805787037</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45937.379805787037</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45937.379805787037</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45937.379805787037</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45937.379805787037</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45937.379805787037</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45937.379805787037</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45937.379805787037</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45937.379805787037</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45937.379805787037</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45937.379805787037</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45937.379805787037</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45937.379805787037</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45937.379805787037</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45937.379805787037</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45937.379805787037</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45937.379805787037</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45937.379805787037</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45937.379805787037</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45937.379805787037</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45937.379805787037</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45937.379805787037</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45937.379805787037</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45937.379805787037</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45937.379805787037</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45937.379805787037</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45937.379805787037</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45937.379805787037</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45937.379805787037</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45937.379805787037</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45937.379805787037</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45937.379805787037</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45937.379805787037</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45937.379805787037</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45937.379805787037</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45937.379805787037</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45937.379805787037</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45937.379805787037</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45937.379805787037</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45937.379805787037</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45937.379805787037</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45937.379805787037</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45937.379805787037</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45937.379805787037</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45937.379805787037</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45937.379805787037</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45937.379805787037</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45937.379805787037</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45937.379805787037</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45937.379805787037</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45937.379805787037</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45937.379805787037</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45937.379805787037</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45937.379805787037</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45937.379805787037</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45937.379805787037</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45937.379805787037</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45937.379805787037</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45937.379805787037</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45937.379805787037</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45937.379805787037</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45937.379805787037</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45937.379805787037</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45937.379805787037</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45937.379805787037</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45937.379805787037</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45937.379805787037</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45937.379805787037</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45937.379805787037</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45937.379805787037</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45937.379805787037</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45937.379805787037</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45937.379805787037</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45937.379805787037</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45937.379805787037</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45937.379805787037</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45937.379805787037</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45937.379805787037</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45937.379805787037</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45937.379805787037</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45937.379805787037</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45937.379805787037</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45937.379805787037</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45937.379805787037</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45937.379805787037</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45937.379805787037</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45937.379805787037</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45937.379805787037</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45937.379805787037</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45937.379805787037</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45937.379805787037</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45937.379805787037</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45937.379805787037</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45937.379805787037</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45937.379805787037</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45937.379805787037</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45937.379805787037</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45937.379805787037</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45937.379805787037</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45937.379805787037</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45937.379805787037</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45937.379805787037</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45937.379805787037</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45937.379805787037</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45937.379805787037</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45937.379805787037</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45937.379805787037</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45937.379805787037</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45937.379805787037</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45937.379805787037</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45937.379805787037</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45937.379805787037</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45937.379805787037</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45937.379805787037</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45937.379805787037</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45937.379805787037</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45937.379805787037</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45937.379805787037</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45937.379805787037</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45937.379805787037</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45937.379805787037</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45937.379805787037</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45937.379805787037</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45937.379805787037</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45937.379805787037</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45937.379805787037</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45937.379805787037</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45937.379805787037</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45937.379805787037</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45937.379805787037</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45937.379805787037</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45937.379805787037</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45937.379805787037</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45937.379805787037</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45937.379805787037</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45937.379805787037</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45937.379805787037</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45937.379805787037</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45937.379805787037</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45937.379805787037</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45937.379805787037</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45937.379805787037</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45937.379805787037</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45937.379805787037</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45937.379805787037</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45937.379805787037</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45937.379805787037</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45937.379805787037</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45937.379805787037</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45937.379805787037</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45937.379805787037</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45937.379805787037</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45937.379805787037</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45937.379805787037</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45937.379805787037</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45937.379805787037</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45937.379805787037</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45937.379805787037</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45937.379805787037</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45937.379805787037</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45937.379805787037</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45937.379805787037</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45937.379805787037</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45937.379805787037</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45937.379805787037</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45937.379805787037</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45937.379805787037</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45937.379805787037</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45937.379805787037</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45937.379805787037</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45937.379805787037</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45937.379805787037</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45937.379805787037</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45937.379805787037</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45937.379805787037</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45937.379805787037</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45937.379805787037</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45937.379805787037</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45937.379805787037</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45937.379805787037</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45937.379805787037</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45937.379805787037</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45937.379805787037</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45937.379805787037</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45937.379805787037</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45937.379805787037</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45937.379805787037</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45937.379805787037</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45937.379805787037</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45937.379805787037</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45937.379805787037</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45937.379805787037</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45937.379805787037</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45937.379805787037</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45937.379805787037</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45937.379805787037</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45937.379805787037</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45937.379805787037</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45937.379805787037</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45937.379805787037</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45937.379805787037</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45937.379805787037</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45937.379805787037</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45937.379805787037</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45937.379805787037</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45937.379805787037</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45937.379805787037</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45937.379805787037</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45937.379805787037</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45937.379805787037</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45937.379805787037</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45937.379805787037</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45937.379805787037</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45937.379805787037</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45937.379805787037</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45937.379805787037</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45937.379805787037</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45937.379805787037</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45937.379805787037</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45937.379805787037</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45937.379805787037</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45937.379805787037</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45937.379805787037</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45937.379805787037</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45937.379805787037</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45937.379805787037</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45937.379805787037</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45937.379805787037</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45937.379805787037</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45937.379805787037</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45937.379805787037</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45937.379805787037</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45937.379805787037</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45937.379805787037</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45937.379805787037</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45937.379805787037</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45937.379805787037</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45937.379805787037</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45937.379805787037</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45937.379805787037</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45937.379805787037</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45937.379805787037</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45937.379805787037</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45937.379805787037</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45937.379805787037</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45937.379805787037</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45937.379805787037</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45937.379805787037</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45937.379805787037</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45937.379805787037</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45937.379805787037</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45937.379805787037</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45937.379805787037</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45937.379805787037</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45937.379805787037</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45937.379805787037</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45937.379805787037</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45937.379805787037</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45937.379805787037</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45937.379805787037</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45937.379805787037</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45937.379805787037</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45937.379805787037</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45937.379805787037</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45937.379805787037</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45937.379805787037</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45937.379805787037</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45937.379805787037</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45937.379805787037</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45937.379805787037</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45937.379805787037</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45937.379805787037</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45937.379805787037</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45937.379805787037</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45937.379805787037</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45937.379805787037</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45937.379805787037</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45937.379805787037</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45937.379805787037</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45937.379805787037</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45937.379805787037</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45937.379805787037</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45937.379805787037</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45937.379805787037</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45937.379805787037</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45937.379805787037</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45937.379805787037</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45937.379805787037</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45937.379805787037</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45937.379805787037</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45937.379805787037</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45937.379805787037</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45937.379805787037</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45937.379805787037</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45937.379805787037</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45937.379805787037</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45937.379805787037</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45937.379805787037</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45937.379805787037</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45937.379805787037</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45937.379805787037</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45937.379805787037</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45937.379805787037</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45937.379805787037</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45937.379805787037</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45937.379805787037</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45937.379805787037</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45937.379805787037</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45937.379805787037</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45937.379805787037</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45937.379805787037</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45937.379805787037</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45937.379805787037</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45937.379805787037</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45937.379805787037</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45937.379805787037</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45937.379805787037</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45937.379805787037</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45937.379805787037</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45937.379805787037</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45937.379805787037</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45937.379805787037</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45937.379805787037</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45937.379805787037</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45937.379805787037</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45937.379805787037</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45937.379805787037</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45937.379805787037</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45937.379805787037</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45937.379805787037</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45937.379805787037</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45937.379805787037</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45937.379805787037</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45937.379805787037</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45937.379805787037</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45937.379805787037</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45937.379805787037</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45937.379805787037</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45937.379805787037</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45937.379805787037</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45937.379805787037</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45937.379805787037</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45937.379805787037</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45937.379805787037</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45937.379805787037</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45937.379805787037</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45937.379805787037</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45937.379805787037</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45937.379805787037</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45937.379805787037</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45937.379805787037</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45937.379805787037</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45937.379805787037</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45937.379805787037</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45937.379805787037</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45937.379805787037</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45937.379805787037</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45937.379805787037</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45937.379805787037</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45937.379805787037</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45937.379805787037</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45937.379805787037</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45937.379805787037</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45937.379805787037</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45937.379805787037</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45937.379805787037</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45937.379805787037</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45937.379805787037</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45937.379805787037</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45937.379805787037</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45937.379805787037</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45937.379805787037</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45937.379805787037</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45937.379805787037</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45937.379805787037</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45937.379805787037</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45937.379805787037</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45937.379805787037</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45937.379805787037</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45937.379805787037</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45937.379805787037</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45937.379805787037</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45937.379805787037</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45937.379805787037</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45937.379805787037</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45937.379805787037</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45937.379805787037</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45937.379805787037</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45937.379805787037</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45937.379805787037</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45937.379805787037</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45937.379805787037</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45937.379805787037</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45937.379805787037</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45937.379805787037</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45937.379805787037</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45937.379805787037</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45937.379805787037</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45937.379805787037</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45937.379805787037</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45937.379805787037</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45937.379805787037</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45937.379805787037</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45937.379805787037</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45937.379805787037</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45937.379805787037</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45937.379805787037</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45937.379805787037</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45937.379805787037</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45937.379805787037</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45937.379805787037</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45937.379805787037</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45937.379805787037</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45937.379805787037</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45937.379805787037</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45937.379805787037</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45937.379805787037</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45937.379805787037</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45937.379805787037</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45937.379805787037</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45937.379805787037</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45937.379805787037</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45937.379805787037</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45937.379805787037</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45937.379805787037</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45937.379805787037</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45937.379805787037</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45937.379805787037</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45937.379805787037</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45937.379805787037</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45937.379805787037</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45937.379805787037</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45937.379805787037</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45937.379805787037</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45937.379805787037</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45937.379805787037</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45937.379805787037</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45937.379805787037</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45937.379805787037</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45937.379805787037</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45937.379805787037</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45937.379805787037</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45937.379805787037</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45937.379805787037</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45937.379805787037</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45937.379805787037</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45937.379805787037</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45937.379805787037</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45937.379805787037</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45937.379805787037</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45937.379805787037</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45937.379805787037</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45937.379805787037</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45937.379805787037</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45937.379805787037</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45937.379805787037</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45937.379805787037</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45937.379805787037</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45937.379805787037</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45937.379805787037</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45937.379805787037</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45937.379805787037</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45937.379805787037</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45937.379805787037</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45937.379805787037</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45937.379805787037</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45937.379805787037</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45937.379805787037</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45937.379805787037</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45937.379805787037</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45937.379805787037</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45937.379805787037</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45937.379805787037</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45937.379805787037</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45937.379805787037</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45937.379805787037</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45937.379805787037</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45937.379805787037</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45937.379805787037</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45937.379805787037</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45937.379805787037</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45937.379805787037</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45937.379805787037</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45937.379805787037</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45937.379805787037</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45937.379805787037</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45937.379805787037</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45937.379805787037</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45937.379805787037</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45937.379805787037</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45937.379805787037</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45937.379805787037</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45937.379805787037</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45937.379805787037</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45937.379805787037</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45937.379805787037</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45937.379805787037</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45937.379805787037</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45937.379805787037</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45937.379805787037</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45937.379805787037</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45937.379805787037</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45937.379805787037</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45937.379805787037</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45937.379805787037</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45937.379805787037</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45937.379805787037</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45937.379805787037</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45937.379805787037</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45937.379805787037</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45937.379805787037</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45937.379805787037</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45937.379805787037</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45937.379805787037</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45937.379805787037</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45937.379805787037</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45937.379805787037</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45937.379805787037</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45937.379805787037</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45937.379805787037</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45937.379805787037</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45937.379805787037</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45937.379805787037</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45937.379805787037</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45937.379805787037</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45937.379805787037</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45937.379805787037</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45937.379805787037</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45937.379805787037</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45937.379805787037</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45937.379805787037</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45937.379805787037</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45937.379805787037</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45937.379805787037</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45937.379805787037</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45937.379805787037</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45937.379805787037</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45937.379805787037</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45937.379805787037</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45937.379805787037</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45937.379805787037</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45937.379805787037</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45937.379805787037</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45937.379805787037</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45937.379805787037</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45937.379805787037</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45937.379805787037</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45937.379805787037</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45937.379805787037</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45937.379805787037</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45937.379805787037</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45937.379805787037</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45937.379805787037</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45937.379805787037</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45937.379805787037</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45937.379805787037</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45937.379805787037</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45937.379805787037</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45937.379805787037</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45937.379805787037</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45937.379805787037</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45937.379805787037</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45937.379805787037</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45937.379805787037</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45937.379805787037</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45937.379805787037</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45937.379805787037</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45937.379805787037</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45937.379805787037</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45937.379805787037</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45937.379805787037</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45937.379805787037</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45937.379805787037</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45937.379805787037</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45937.379805787037</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45937.379805787037</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45937.379805787037</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45937.379805787037</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45937.379805787037</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45937.379805787037</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45937.379805787037</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45937.379805787037</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45937.379805787037</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45937.379805787037</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45937.379805787037</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45937.379805787037</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45937.379805787037</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45937.379805787037</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45937.379805787037</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45937.379805787037</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45937.379805787037</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45937.379805787037</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45937.379805787037</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45937.379805787037</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45937.379805787037</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45937.379805787037</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45937.379805787037</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45937.379805787037</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45937.379805787037</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45937.379805787037</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45937.379805787037</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45937.379805787037</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45937.379805787037</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45937.379805787037</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45937.379805787037</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45937.379805787037</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45937.379805787037</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45937.379805787037</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45937.379805787037</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45937.379805787037</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45937.379805787037</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45937.379805787037</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45937.379805787037</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45937.379805787037</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45937.379805787037</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45937.379805787037</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45937.379805787037</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45937.379805787037</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45937.379805787037</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45937.379805787037</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45937.379805787037</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45937.379805787037</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45937.379805787037</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45937.379805787037</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45937.379805787037</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45937.379805787037</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45937.379805787037</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45937.379805787037</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45937.379805787037</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45937.379805787037</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45937.379805787037</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45937.379805787037</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45937.379805787037</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45937.379805787037</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45937.379805787037</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45937.379805787037</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45937.379805787037</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45937.379805787037</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45937.379805787037</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45937.379805787037</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45937.379805787037</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45937.379805787037</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45937.379805787037</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45937.379805787037</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45937.379805787037</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45937.379805787037</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45937.379805787037</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45937.379805787037</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45937.379805787037</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45937.379805787037</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45937.379805787037</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45937.379805787037</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45937.379805787037</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45937.379805787037</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45937.379805787037</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45937.379805787037</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45937.379805787037</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45937.379805787037</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45937.379805787037</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45937.379805787037</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45937.379805787037</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45937.379805787037</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45937.379805787037</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45937.379805787037</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45937.379805787037</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45937.379805787037</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45937.379805787037</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45937.379805787037</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45937.379805787037</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45937.379805787037</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45937.379805787037</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45937.379805787037</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45937.379805787037</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45937.379805787037</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45937.379805787037</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45937.379805787037</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45937.379805787037</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45937.379805787037</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45937.379805787037</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45937.379805787037</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45937.379805787037</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45937.379805787037</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45937.379805787037</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45937.379805787037</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45937.379805787037</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45937.379805787037</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45937.379805787037</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45937.379805787037</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45937.379805787037</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45937.379805787037</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45937.379805787037</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45937.379805787037</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45937.379805787037</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45937.379805787037</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45937.379805787037</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45937.379805787037</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45937.379805787037</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45937.379805787037</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45937.379805787037</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45937.379805787037</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45937.379805787037</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45937.379805787037</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45937.379805787037</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45937.379805787037</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45937.379805787037</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45937.379805787037</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45937.379805787037</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45937.379805787037</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45937.379805787037</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45937.379805787037</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45937.379805787037</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45937.379805787037</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45937.379805787037</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45937.379805787037</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45937.379805787037</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45937.379805787037</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45937.379805787037</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45937.379805787037</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45937.379805787037</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45937.379805787037</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45937.379805787037</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45937.379805787037</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45937.379805787037</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45937.379805787037</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45937.379805787037</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45937.379805787037</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45937.379805787037</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45937.379805787037</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45937.379805787037</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45937.379805787037</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45937.379805787037</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45937.379805787037</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45937.379805787037</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45937.379805787037</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45937.379805787037</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45937.379805787037</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45937.379805787037</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45937.379805787037</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45937.379805787037</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45937.379805787037</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45937.379805787037</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45937.379805787037</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45937.379805787037</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45937.379805787037</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45937.379805787037</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45937.379805787037</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45937.379805787037</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45937.379805787037</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45937.379805787037</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45937.379805787037</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45937.379805787037</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45937.379805787037</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45937.379805787037</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45937.379805787037</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45937.379805787037</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45937.379805787037</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45937.379805787037</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45937.379805787037</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45937.379805787037</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45937.379805787037</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45937.379805787037</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45937.379805787037</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45937.379805787037</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45937.379805787037</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45937.379805787037</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45937.379805787037</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45937.379805787037</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45937.379805787037</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45937.379805787037</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45937.379805787037</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45937.379805787037</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45937.379805787037</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45937.379805787037</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45937.379805787037</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45937.379805787037</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45937.379805787037</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45937.379805787037</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45937.379805787037</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45937.379805787037</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45937.379805787037</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45937.379805787037</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45937.379805787037</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45937.379805787037</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45937.379805787037</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45937.379805787037</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45937.379805787037</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45937.379805787037</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45937.379805787037</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45937.379805787037</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45937.379805787037</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45937.379805787037</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45937.379805787037</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45937.379805787037</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45937.379805787037</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45937.379805787037</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45937.379805787037</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45937.379805787037</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45937.379805787037</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45937.379805787037</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45937.379805787037</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45937.379805787037</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45937.379805787037</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45937.379805787037</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45937.379805787037</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45937.379805787037</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45937.379805787037</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45937.379805787037</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45937.379805787037</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45937.379805787037</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45937.379805787037</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45937.379805787037</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45937.379805787037</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45937.379805787037</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45937.379805787037</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45937.379805787037</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45937.379805787037</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45937.379805787037</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45937.379805787037</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45937.379805787037</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45937.379805787037</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45937.379805787037</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45937.379805787037</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45937.379805787037</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45937.379805787037</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45937.379805787037</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45937.379805787037</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45937.379805787037</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45937.379805787037</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45937.379805787037</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45937.379805787037</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45937.379805787037</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45937.379805787037</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45937.379805787037</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45937.379805787037</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45937.379805787037</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45937.379805787037</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45937.379805787037</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45937.379805787037</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45937.379805787037</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45937.379805787037</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45937.379805787037</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45937.379805787037</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45937.379805787037</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45937.379805787037</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45937.379805787037</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45937.379805787037</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45937.379805787037</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45937.379805787037</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45937.379805787037</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45937.379805787037</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45937.379805787037</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45937.379805787037</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45937.379805787037</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45937.379805787037</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45937.379805787037</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45937.379805787037</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45937.379805787037</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45937.379805787037</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45937.379805787037</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45937.379805787037</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45937.379805787037</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45937.379805787037</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45937.379805787037</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45937.379805787037</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45937.379805787037</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45937.379805787037</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45937.379805787037</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45937.379805787037</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45937.379805787037</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45937.379805787037</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45937.379805787037</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45937.379805787037</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45937.379805787037</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45937.379805787037</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45937.379805787037</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45937.379805787037</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45937.379805787037</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45937.379805787037</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45937.379805787037</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45937.379805787037</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45937.379805787037</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45937.379805787037</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45937.379805787037</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45937.379805787037</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45937.379805787037</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45937.379805787037</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45937.379805787037</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45937.379805787037</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45937.379805787037</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45937.379805787037</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45937.379805787037</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45937.379805787037</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45937.379805787037</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45937.379805787037</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45937.379805787037</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45937.379805787037</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45937.379805787037</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45937.379805787037</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45937.379805787037</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45937.379805787037</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45937.379805787037</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45937.379805787037</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45937.379805787037</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45937.379805787037</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45937.379805787037</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45937.379805787037</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45937.379805787037</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45937.379805787037</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45937.379805787037</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45937.379805787037</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45937.379805787037</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45937.379805787037</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45937.379805787037</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45937.379805787037</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45937.379805787037</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45937.379805787037</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45937.379805787037</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45937.379805787037</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45937.379805787037</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45937.379805787037</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45937.379805787037</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45937.379805787037</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45937.379805787037</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45937.379805787037</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45937.379805787037</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45937.379805787037</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45937.379805787037</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45937.379805787037</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45937.379805787037</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45937.379805787037</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45937.379805787037</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45937.379805787037</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45937.379805787037</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45937.379805787037</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45937.379805787037</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45937.379805787037</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45937.379805787037</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45937.379805787037</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45937.379805787037</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45937.379805787037</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45937.379805787037</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45937.379805787037</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45937.379805787037</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45937.379805787037</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45937.379805787037</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45937.379805787037</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45937.379805787037</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45937.379805787037</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45937.379805787037</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45937.379805787037</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45937.379805787037</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45937.379805787037</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45937.379805787037</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45937.379805787037</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45937.379805787037</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45937.379805787037</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45937.379805787037</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45937.379805787037</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45937.379805787037</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45937.379805787037</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45937.379805787037</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45937.379805787037</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45937.379805787037</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45937.379805787037</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45937.379805787037</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45937.379805787037</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45937.379805787037</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45937.379805787037</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45937.379805787037</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45937.379805787037</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45937.379805787037</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45937.379805787037</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45937.379805787037</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45937.379805787037</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45937.379805787037</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45937.379805787037</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45937.379805787037</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45937.379805787037</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45937.379805787037</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45937.379805787037</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45937.379805787037</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45937.379805787037</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45937.379805787037</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45937.379805787037</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45937.379805787037</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45937.379805787037</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45937.379805787037</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45937.379805787037</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45937.379805787037</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45937.379805787037</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45937.379805787037</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45937.379805787037</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45937.379805787037</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45937.379805787037</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45937.379805787037</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45937.379805787037</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45937.379805787037</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45937.379805787037</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45937.379805787037</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45937.379805787037</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45937.379805787037</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45937.379805787037</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45937.379805787037</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45937.379805787037</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45937.379805787037</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45937.379805787037</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45937.379805787037</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45937.379805787037</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45937.379805787037</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45937.379805787037</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45937.379805787037</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45937.379805787037</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45937.379805787037</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45937.379805787037</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45937.379805787037</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45937.379805787037</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45937.379805787037</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45937.379805787037</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45937.379805787037</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45937.379805787037</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45937.379805787037</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45937.379805787037</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45937.379805787037</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45937.379805787037</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45937.379805787037</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45937.379805787037</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45937.379805787037</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45937.379805787037</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45937.379805787037</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39061</v>
      </c>
      <c r="B2" s="109" t="str">
        <f>IFERROR(VLOOKUP(D2,DB!A:K,11,0),"")</f>
        <v>R4</v>
      </c>
      <c r="C2" s="110">
        <v>1</v>
      </c>
      <c r="D2" s="106" t="s">
        <v>35082</v>
      </c>
      <c r="E2" s="111" t="s">
        <v>38964</v>
      </c>
      <c r="F2" s="112">
        <v>45703.480717592596</v>
      </c>
      <c r="G2" s="113">
        <f ca="1">IFERROR(NOW()-F2,"")</f>
        <v>233.89908819444099</v>
      </c>
      <c r="H2" s="112">
        <v>45703.474768518521</v>
      </c>
      <c r="I2" s="109" t="str">
        <f>IFERROR(VLOOKUP(D2,DB!A:F,6,0),"")</f>
        <v>SCECO</v>
      </c>
      <c r="J2" s="109" t="str">
        <f>IFERROR(VLOOKUP(D2,DB!A:G,7,0),"")</f>
        <v>Dead</v>
      </c>
      <c r="K2" s="114" t="s">
        <v>39062</v>
      </c>
      <c r="L2" s="106" t="str">
        <f>IFERROR(VLOOKUP(D2,DB!A:I,9,0),"")</f>
        <v>Latis</v>
      </c>
    </row>
    <row r="3" spans="1:16" ht="23.25" customHeight="1">
      <c r="A3" s="109" t="s">
        <v>39063</v>
      </c>
      <c r="B3" s="109" t="str">
        <f>IFERROR(VLOOKUP(D3,DB!A:K,11,0),"")</f>
        <v>R4</v>
      </c>
      <c r="C3" s="110">
        <v>2</v>
      </c>
      <c r="D3" s="106" t="s">
        <v>25891</v>
      </c>
      <c r="E3" s="111" t="s">
        <v>38964</v>
      </c>
      <c r="F3" s="112">
        <v>45935.156944444447</v>
      </c>
      <c r="G3" s="113">
        <f ca="1">IFERROR(NOW()-F3,"")</f>
        <v>2.2228613425904769</v>
      </c>
      <c r="H3" s="112">
        <v>45935.07104166667</v>
      </c>
      <c r="I3" s="109" t="str">
        <f>IFERROR(VLOOKUP(D3,DB!A:F,6,0),"")</f>
        <v>Generator-SG</v>
      </c>
      <c r="J3" s="109" t="str">
        <f>IFERROR(VLOOKUP(D3,DB!A:G,7,0),"")</f>
        <v>Good</v>
      </c>
      <c r="K3" s="114" t="s">
        <v>39064</v>
      </c>
      <c r="L3" s="106" t="str">
        <f>IFERROR(VLOOKUP(D3,DB!A:I,9,0),"")</f>
        <v>Latis</v>
      </c>
    </row>
    <row r="4" spans="1:16" ht="15" customHeight="1">
      <c r="A4" s="139" t="s">
        <v>39065</v>
      </c>
      <c r="B4" s="139" t="str">
        <f>IFERROR(VLOOKUP(D4,DB!A:K,11,0),"")</f>
        <v>R4</v>
      </c>
      <c r="C4" s="140">
        <v>1</v>
      </c>
      <c r="D4" s="141" t="s">
        <v>36054</v>
      </c>
      <c r="E4" s="142" t="s">
        <v>38964</v>
      </c>
      <c r="F4" s="143">
        <v>45936.764467592591</v>
      </c>
      <c r="G4" s="144">
        <f ca="1">IFERROR(NOW()-F4,"")</f>
        <v>0.61533819444593973</v>
      </c>
      <c r="H4" s="143">
        <v>45936.758773148147</v>
      </c>
      <c r="I4" s="139" t="str">
        <f>IFERROR(VLOOKUP(D4,DB!A:F,6,0),"")</f>
        <v>Generator-SG</v>
      </c>
      <c r="J4" s="139" t="str">
        <f>IFERROR(VLOOKUP(D4,DB!A:G,7,0),"")</f>
        <v>Weak</v>
      </c>
      <c r="K4" s="146" t="s">
        <v>39066</v>
      </c>
      <c r="L4" s="141" t="str">
        <f>IFERROR(VLOOKUP(D4,DB!A:I,9,0),"")</f>
        <v>Latis</v>
      </c>
    </row>
    <row r="5" spans="1:16" ht="15" customHeight="1">
      <c r="A5" s="139" t="s">
        <v>39067</v>
      </c>
      <c r="B5" s="139" t="str">
        <f>IFERROR(VLOOKUP(D5,DB!A:K,11,0),"")</f>
        <v>R4</v>
      </c>
      <c r="C5" s="140">
        <v>2</v>
      </c>
      <c r="D5" s="141" t="s">
        <v>37069</v>
      </c>
      <c r="E5" s="142" t="s">
        <v>38964</v>
      </c>
      <c r="F5" s="143">
        <v>45937.180335648147</v>
      </c>
      <c r="G5" s="144">
        <f ca="1">IFERROR(NOW()-F5,"")</f>
        <v>0.1994701388903195</v>
      </c>
      <c r="H5" s="143">
        <v>45937.173946759256</v>
      </c>
      <c r="I5" s="139" t="str">
        <f>IFERROR(VLOOKUP(D5,DB!A:F,6,0),"")</f>
        <v>SCECO</v>
      </c>
      <c r="J5" s="139" t="str">
        <f>IFERROR(VLOOKUP(D5,DB!A:G,7,0),"")</f>
        <v>Vandalized</v>
      </c>
      <c r="K5" s="146" t="s">
        <v>39068</v>
      </c>
      <c r="L5" s="141" t="str">
        <f>IFERROR(VLOOKUP(D5,DB!A:I,9,0),"")</f>
        <v>Latis</v>
      </c>
    </row>
    <row r="6" spans="1:16" ht="15" customHeight="1">
      <c r="A6" s="139" t="s">
        <v>39069</v>
      </c>
      <c r="B6" s="139" t="str">
        <f>IFERROR(VLOOKUP(D6,DB!A:K,11,0),"")</f>
        <v>R4</v>
      </c>
      <c r="C6" s="140">
        <v>1</v>
      </c>
      <c r="D6" s="141" t="s">
        <v>36364</v>
      </c>
      <c r="E6" s="142" t="s">
        <v>38964</v>
      </c>
      <c r="F6" s="143">
        <v>45937.213888888888</v>
      </c>
      <c r="G6" s="144">
        <f ca="1">IFERROR(NOW()-F6,"")</f>
        <v>0.16591689814958954</v>
      </c>
      <c r="H6" s="143">
        <v>45937.208043981482</v>
      </c>
      <c r="I6" s="139" t="str">
        <f>IFERROR(VLOOKUP(D6,DB!A:F,6,0),"")</f>
        <v>SCECO</v>
      </c>
      <c r="J6" s="139" t="str">
        <f>IFERROR(VLOOKUP(D6,DB!A:G,7,0),"")</f>
        <v>In progress</v>
      </c>
      <c r="K6" s="146" t="s">
        <v>39070</v>
      </c>
      <c r="L6" s="141" t="str">
        <f>IFERROR(VLOOKUP(D6,DB!A:I,9,0),"")</f>
        <v>Latis</v>
      </c>
    </row>
    <row r="7" spans="1:16" ht="15" customHeight="1">
      <c r="A7" s="139" t="s">
        <v>39059</v>
      </c>
      <c r="B7" s="139" t="str">
        <f>IFERROR(VLOOKUP(D7,DB!A:K,11,0),"")</f>
        <v>R4</v>
      </c>
      <c r="C7" s="140">
        <v>1</v>
      </c>
      <c r="D7" s="141" t="s">
        <v>36850</v>
      </c>
      <c r="E7" s="142" t="s">
        <v>38964</v>
      </c>
      <c r="F7" s="143"/>
      <c r="G7" s="144">
        <f ca="1">IFERROR(NOW()-F7,"")</f>
        <v>45937.379805787037</v>
      </c>
      <c r="H7" s="143">
        <v>45937.242268518516</v>
      </c>
      <c r="I7" s="139" t="str">
        <f>IFERROR(VLOOKUP(D7,DB!A:F,6,0),"")</f>
        <v>SCECO</v>
      </c>
      <c r="J7" s="139" t="str">
        <f>IFERROR(VLOOKUP(D7,DB!A:G,7,0),"")</f>
        <v>Dead</v>
      </c>
      <c r="K7" s="146" t="s">
        <v>39068</v>
      </c>
      <c r="L7" s="141" t="str">
        <f>IFERROR(VLOOKUP(D7,DB!A:I,9,0),"")</f>
        <v>Latis</v>
      </c>
    </row>
    <row r="8" spans="1:16" ht="15" customHeight="1">
      <c r="A8" s="139" t="s">
        <v>39059</v>
      </c>
      <c r="B8" s="139" t="str">
        <f>IFERROR(VLOOKUP(D8,DB!A:K,11,0),"")</f>
        <v>R4</v>
      </c>
      <c r="C8" s="140">
        <v>1</v>
      </c>
      <c r="D8" s="141" t="s">
        <v>27578</v>
      </c>
      <c r="E8" s="142" t="s">
        <v>38964</v>
      </c>
      <c r="F8" s="143"/>
      <c r="G8" s="144">
        <f ca="1">IFERROR(NOW()-F8,"")</f>
        <v>45937.379805787037</v>
      </c>
      <c r="H8" s="143">
        <v>45937.175844907404</v>
      </c>
      <c r="I8" s="139" t="str">
        <f>IFERROR(VLOOKUP(D8,DB!A:F,6,0),"")</f>
        <v>SCECO</v>
      </c>
      <c r="J8" s="139" t="str">
        <f>IFERROR(VLOOKUP(D8,DB!A:G,7,0),"")</f>
        <v>Dead</v>
      </c>
      <c r="K8" s="146" t="s">
        <v>39071</v>
      </c>
      <c r="L8" s="141" t="str">
        <f>IFERROR(VLOOKUP(D8,DB!A:I,9,0),"")</f>
        <v>Latis</v>
      </c>
    </row>
    <row r="9" spans="1:16" ht="15" customHeight="1">
      <c r="A9" s="139" t="s">
        <v>39072</v>
      </c>
      <c r="B9" s="139" t="str">
        <f>IFERROR(VLOOKUP(D9,DB!A:K,11,0),"")</f>
        <v>R4</v>
      </c>
      <c r="C9" s="140">
        <v>1</v>
      </c>
      <c r="D9" s="141" t="s">
        <v>36759</v>
      </c>
      <c r="E9" s="142" t="s">
        <v>39044</v>
      </c>
      <c r="F9" s="143">
        <v>45937.32916666667</v>
      </c>
      <c r="G9" s="144">
        <f ca="1">IFERROR(NOW()-F9,"")</f>
        <v>5.0639120367122814E-2</v>
      </c>
      <c r="H9" s="143">
        <v>45937.323738425926</v>
      </c>
      <c r="I9" s="139" t="str">
        <f>IFERROR(VLOOKUP(D9,DB!A:F,6,0),"")</f>
        <v>SCECO</v>
      </c>
      <c r="J9" s="139" t="str">
        <f>IFERROR(VLOOKUP(D9,DB!A:G,7,0),"")</f>
        <v>In progress</v>
      </c>
      <c r="K9" s="146" t="s">
        <v>39068</v>
      </c>
      <c r="L9" s="141" t="str">
        <f>IFERROR(VLOOKUP(D9,DB!A:I,9,0),"")</f>
        <v>Latis</v>
      </c>
    </row>
    <row r="10" spans="1:16" ht="15" customHeight="1">
      <c r="A10" s="139" t="s">
        <v>39073</v>
      </c>
      <c r="B10" s="139" t="str">
        <f>IFERROR(VLOOKUP(D10,DB!A:K,11,0),"")</f>
        <v>R4</v>
      </c>
      <c r="C10" s="140">
        <v>1</v>
      </c>
      <c r="D10" s="141" t="s">
        <v>39074</v>
      </c>
      <c r="E10" s="142" t="s">
        <v>38964</v>
      </c>
      <c r="F10" s="143">
        <v>45937.344965277778</v>
      </c>
      <c r="G10" s="144">
        <f ca="1">IFERROR(NOW()-F10,"")</f>
        <v>3.4840509259083774E-2</v>
      </c>
      <c r="H10" s="143">
        <v>45937.338043981479</v>
      </c>
      <c r="I10" s="139" t="str">
        <f>IFERROR(VLOOKUP(D10,DB!A:F,6,0),"")</f>
        <v>SCECO</v>
      </c>
      <c r="J10" s="139" t="str">
        <f>IFERROR(VLOOKUP(D10,DB!A:G,7,0),"")</f>
        <v>In progress</v>
      </c>
      <c r="K10" s="146" t="s">
        <v>39075</v>
      </c>
      <c r="L10" s="141" t="str">
        <f>IFERROR(VLOOKUP(D10,DB!A:I,9,0),"")</f>
        <v>Latis</v>
      </c>
    </row>
    <row r="11" spans="1:16" ht="15" customHeight="1">
      <c r="A11" s="139"/>
      <c r="B11" s="139" t="str">
        <f>IFERROR(VLOOKUP(D11,DB!A:K,11,0),"")</f>
        <v/>
      </c>
      <c r="C11" s="140"/>
      <c r="D11" s="141"/>
      <c r="E11" s="142"/>
      <c r="F11" s="143"/>
      <c r="G11" s="144">
        <f ca="1">IFERROR(NOW()-F11,"")</f>
        <v>45937.379805787037</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45937.379805787037</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45937.379805787037</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45937.379805787037</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45937.379805787037</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45937.379805787037</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45937.379805787037</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45937.379805787037</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45937.379805787037</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45937.379805787037</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45937.379805787037</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45937.379805787037</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45937.379805787037</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45937.379805787037</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45937.379805787037</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45937.379805787037</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45937.379805787037</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45937.379805787037</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45937.379805787037</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45937.379805787037</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45937.379805787037</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45937.379805787037</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45937.379805787037</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45937.379805787037</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45937.379805787037</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45937.379805787037</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45937.379805787037</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45937.379805787037</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45937.379805787037</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45937.379805787037</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45937.379805787037</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45937.379805787037</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45937.379805787037</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45937.379805787037</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45937.379805787037</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45937.379805787037</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45937.379805787037</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45937.379805787037</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45937.379805787037</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45937.379805787037</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45937.379805787037</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45937.379805787037</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45937.379805787037</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45937.379805787037</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45937.379805787037</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45937.379805787037</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45937.379805787037</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45937.379805787037</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45937.379805787037</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45937.379805787037</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45937.379805787037</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45937.379805787037</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45937.379805787037</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45937.379805787037</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45937.379805787037</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45937.379805787037</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45937.379805787037</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45937.379805787037</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45937.379805787037</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45937.379805787037</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45937.379805787037</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45937.379805787037</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45937.379805787037</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45937.379805787037</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45937.379805787037</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45937.379805787037</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45937.379805787037</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45937.379805787037</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45937.379805787037</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45937.379805787037</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45937.379805787037</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45937.379805787037</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45937.379805787037</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45937.379805787037</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45937.379805787037</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45937.379805787037</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45937.379805787037</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45937.379805787037</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45937.379805787037</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45937.379805787037</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45937.379805787037</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45937.379805787037</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45937.379805787037</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45937.379805787037</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45937.379805787037</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45937.379805787037</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45937.379805787037</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45937.379805787037</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45937.379805787037</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45937.379805787037</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45937.379805787037</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45937.379805787037</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45937.379805787037</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45937.379805787037</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45937.379805787037</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45937.379805787037</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45937.379805787037</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45937.379805787037</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45937.379805787037</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45937.379805787037</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45937.379805787037</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45937.379805787037</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45937.379805787037</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45937.379805787037</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45937.379805787037</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45937.379805787037</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45937.379805787037</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45937.379805787037</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45937.379805787037</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45937.379805787037</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45937.379805787037</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45937.379805787037</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45937.379805787037</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45937.379805787037</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45937.379805787037</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45937.379805787037</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45937.379805787037</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45937.379805787037</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45937.379805787037</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45937.379805787037</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45937.379805787037</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45937.379805787037</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45937.379805787037</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45937.379805787037</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45937.379805787037</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45937.379805787037</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45937.379805787037</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45937.379805787037</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45937.379805787037</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45937.379805787037</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45937.379805787037</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45937.379805787037</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45937.379805787037</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45937.379805787037</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45937.379805787037</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45937.379805787037</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45937.379805787037</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45937.379805787037</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45937.379805787037</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45937.379805787037</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45937.379805787037</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45937.379805787037</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45937.379805787037</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45937.379805787037</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45937.379805787037</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45937.379805787037</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45937.379805787037</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45937.379805787037</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45937.379805787037</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45937.379805787037</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45937.379805787037</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45937.379805787037</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45937.379805787037</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45937.379805787037</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45937.379805787037</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45937.379805787037</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45937.379805787037</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45937.379805787037</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45937.379805787037</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45937.379805787037</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45937.379805787037</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45937.379805787037</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45937.379805787037</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45937.379805787037</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45937.379805787037</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45937.379805787037</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45937.379805787037</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45937.379805787037</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45937.379805787037</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45937.379805787037</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45937.379805787037</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45937.379805787037</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45937.379805787037</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45937.379805787037</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45937.379805787037</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45937.379805787037</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45937.379805787037</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45937.379805787037</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45937.379805787037</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45937.379805787037</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45937.379805787037</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45937.379805787037</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45937.379805787037</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45937.379805787037</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45937.379805787037</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45937.379805787037</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45937.379805787037</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45937.379805787037</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45937.379805787037</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45937.379805787037</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45937.379805787037</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45937.379805787037</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45937.379805787037</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45937.379805787037</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45937.379805787037</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45937.379805787037</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45937.379805787037</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45937.379805787037</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45937.379805787037</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45937.379805787037</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45937.379805787037</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45937.379805787037</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45937.379805787037</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45937.379805787037</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45937.379805787037</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45937.379805787037</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45937.379805787037</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45937.379805787037</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45937.379805787037</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45937.379805787037</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45937.379805787037</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45937.379805787037</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45937.379805787037</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45937.379805787037</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45937.379805787037</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45937.379805787037</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45937.379805787037</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45937.379805787037</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45937.379805787037</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45937.379805787037</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45937.379805787037</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45937.379805787037</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45937.379805787037</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45937.379805787037</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45937.379805787037</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45937.379805787037</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45937.379805787037</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45937.379805787037</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45937.379805787037</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45937.379805787037</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45937.379805787037</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45937.379805787037</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45937.379805787037</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45937.379805787037</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45937.379805787037</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45937.379805787037</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45937.379805787037</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45937.379805787037</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45937.379805787037</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45937.379805787037</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45937.379805787037</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45937.379805787037</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45937.379805787037</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45937.379805787037</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45937.379805787037</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45937.379805787037</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45937.379805787037</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45937.379805787037</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45937.379805787037</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45937.379805787037</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45937.379805787037</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45937.379805787037</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45937.379805787037</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45937.379805787037</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45937.379805787037</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45937.379805787037</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45937.379805787037</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45937.379805787037</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45937.379805787037</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45937.379805787037</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45937.379805787037</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45937.379805787037</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45937.379805787037</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45937.379805787037</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45937.379805787037</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45937.379805787037</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45937.379805787037</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45937.379805787037</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45937.379805787037</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45937.379805787037</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45937.379805787037</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45937.379805787037</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45937.379805787037</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45937.379805787037</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45937.379805787037</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45937.379805787037</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45937.379805787037</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45937.379805787037</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45937.379805787037</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45937.379805787037</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45937.379805787037</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45937.379805787037</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45937.379805787037</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45937.379805787037</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45937.379805787037</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45937.379805787037</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45937.379805787037</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45937.379805787037</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45937.379805787037</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45937.379805787037</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45937.379805787037</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45937.379805787037</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45937.379805787037</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45937.379805787037</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45937.379805787037</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45937.379805787037</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45937.379805787037</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45937.379805787037</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45937.379805787037</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45937.379805787037</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45937.379805787037</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45937.379805787037</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45937.379805787037</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45937.379805787037</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45937.379805787037</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45937.379805787037</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45937.379805787037</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45937.379805787037</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45937.379805787037</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45937.379805787037</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45937.379805787037</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45937.379805787037</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45937.379805787037</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45937.379805787037</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45937.379805787037</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45937.379805787037</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45937.379805787037</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45937.379805787037</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45937.379805787037</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45937.379805787037</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45937.379805787037</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45937.379805787037</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45937.379805787037</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45937.379805787037</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45937.379805787037</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45937.379805787037</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45937.379805787037</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45937.379805787037</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45937.379805787037</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45937.379805787037</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45937.379805787037</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45937.379805787037</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45937.379805787037</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45937.379805787037</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45937.379805787037</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45937.379805787037</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45937.379805787037</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45937.379805787037</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45937.379805787037</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45937.379805787037</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45937.379805787037</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45937.379805787037</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45937.379805787037</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45937.379805787037</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45937.379805787037</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45937.379805787037</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45937.379805787037</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45937.379805787037</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45937.379805787037</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45937.379805787037</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45937.379805787037</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45937.379805787037</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45937.379805787037</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45937.379805787037</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45937.379805787037</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45937.379805787037</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45937.379805787037</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45937.379805787037</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45937.379805787037</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45937.379805787037</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45937.379805787037</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45937.379805787037</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45937.379805787037</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45937.379805787037</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45937.379805787037</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45937.379805787037</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45937.379805787037</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45937.379805787037</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45937.379805787037</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45937.379805787037</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45937.379805787037</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45937.379805787037</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45937.379805787037</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45937.379805787037</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45937.379805787037</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45937.379805787037</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45937.379805787037</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45937.379805787037</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45937.379805787037</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45937.379805787037</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45937.379805787037</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45937.379805787037</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45937.379805787037</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45937.379805787037</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45937.379805787037</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45937.379805787037</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45937.379805787037</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45937.379805787037</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45937.379805787037</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45937.379805787037</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45937.379805787037</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45937.379805787037</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45937.379805787037</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45937.379805787037</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45937.379805787037</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45937.379805787037</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45937.379805787037</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45937.379805787037</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45937.379805787037</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45937.379805787037</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45937.379805787037</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45937.379805787037</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45937.379805787037</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45937.379805787037</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45937.379805787037</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45937.379805787037</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45937.379805787037</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45937.379805787037</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45937.379805787037</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45937.379805787037</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45937.379805787037</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45937.379805787037</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45937.379805787037</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45937.379805787037</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45937.379805787037</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45937.379805787037</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45937.379805787037</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45937.379805787037</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45937.379805787037</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45937.379805787037</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45937.379805787037</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45937.379805787037</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45937.379805787037</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45937.379805787037</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45937.379805787037</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45937.379805787037</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45937.379805787037</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45937.379805787037</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45937.379805787037</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45937.379805787037</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45937.379805787037</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45937.379805787037</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45937.379805787037</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45937.379805787037</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45937.379805787037</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45937.379805787037</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45937.379805787037</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45937.379805787037</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45937.379805787037</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45937.379805787037</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45937.379805787037</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45937.379805787037</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45937.379805787037</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45937.379805787037</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45937.379805787037</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45937.379805787037</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45937.379805787037</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45937.379805787037</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45937.379805787037</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45937.379805787037</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45937.379805787037</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45937.379805787037</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45937.379805787037</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45937.379805787037</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45937.379805787037</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45937.379805787037</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45937.379805787037</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45937.379805787037</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45937.379805787037</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45937.379805787037</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45937.379805787037</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45937.379805787037</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45937.379805787037</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45937.379805787037</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45937.379805787037</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45937.379805787037</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45937.379805787037</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45937.379805787037</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45937.379805787037</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45937.379805787037</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45937.379805787037</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45937.379805787037</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45937.379805787037</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45937.379805787037</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45937.379805787037</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39076</v>
      </c>
      <c r="B2" s="37" t="str">
        <f>IFERROR(VLOOKUP(D2,DB!A:K,11,0),"")</f>
        <v>R5</v>
      </c>
      <c r="C2" s="37">
        <v>3</v>
      </c>
      <c r="D2" s="37" t="s">
        <v>36000</v>
      </c>
      <c r="E2" s="37" t="s">
        <v>38964</v>
      </c>
      <c r="F2" s="38">
        <v>45891.832060185188</v>
      </c>
      <c r="G2" s="39">
        <f t="shared" ref="G2" ca="1" si="0">IFERROR(NOW()-F2,"-")</f>
        <v>45.547745601848874</v>
      </c>
      <c r="H2" s="38">
        <v>45891.790393518517</v>
      </c>
      <c r="I2" s="37" t="str">
        <f>IFERROR(VLOOKUP(D2,DB!A:F,6,0),"")</f>
        <v>Generator-SG</v>
      </c>
      <c r="J2" s="37" t="str">
        <f>IFERROR(VLOOKUP(D2,DB!A:G,7,0),"")</f>
        <v>Vandalized</v>
      </c>
      <c r="K2" s="37" t="s">
        <v>39077</v>
      </c>
      <c r="L2" s="37" t="str">
        <f>IFERROR(VLOOKUP(D2,DB!A:I,9,0),"")</f>
        <v>Latis</v>
      </c>
      <c r="M2" s="135"/>
    </row>
    <row r="3" spans="1:13" ht="30.75">
      <c r="A3" s="37" t="s">
        <v>39078</v>
      </c>
      <c r="B3" s="37" t="str">
        <f>IFERROR(VLOOKUP(D3,DB!A:K,11,0),"")</f>
        <v>R5</v>
      </c>
      <c r="C3" s="37">
        <v>1</v>
      </c>
      <c r="D3" s="37" t="s">
        <v>31295</v>
      </c>
      <c r="E3" s="37" t="s">
        <v>39044</v>
      </c>
      <c r="F3" s="38">
        <v>45926.188877314817</v>
      </c>
      <c r="G3" s="39">
        <f ca="1">IFERROR(NOW()-F3,"-")</f>
        <v>11.190928472220548</v>
      </c>
      <c r="H3" s="38">
        <v>45926.158159722225</v>
      </c>
      <c r="I3" s="37" t="str">
        <f>IFERROR(VLOOKUP(D3,DB!A:F,6,0),"")</f>
        <v>SCECO</v>
      </c>
      <c r="J3" s="37" t="str">
        <f>IFERROR(VLOOKUP(D3,DB!A:G,7,0),"")</f>
        <v>Good</v>
      </c>
      <c r="K3" s="37" t="s">
        <v>39079</v>
      </c>
      <c r="L3" s="37" t="str">
        <f>IFERROR(VLOOKUP(D3,DB!A:I,9,0),"")</f>
        <v>Latis</v>
      </c>
      <c r="M3" s="135"/>
    </row>
    <row r="4" spans="1:13" ht="30.75">
      <c r="A4" s="37" t="s">
        <v>39080</v>
      </c>
      <c r="B4" s="37" t="str">
        <f>IFERROR(VLOOKUP(D4,DB!A:K,11,0),"")</f>
        <v>R5</v>
      </c>
      <c r="C4" s="37">
        <v>4</v>
      </c>
      <c r="D4" s="136" t="s">
        <v>31288</v>
      </c>
      <c r="E4" s="37" t="s">
        <v>39044</v>
      </c>
      <c r="F4" s="38">
        <v>45937.29923611111</v>
      </c>
      <c r="G4" s="39">
        <f ca="1">IFERROR(NOW()-F4,"-")</f>
        <v>8.0569675927108619E-2</v>
      </c>
      <c r="H4" s="38">
        <v>45937.29278935185</v>
      </c>
      <c r="I4" s="37" t="str">
        <f>IFERROR(VLOOKUP(D4,DB!A:F,6,0),"")</f>
        <v>SCECO</v>
      </c>
      <c r="J4" s="37" t="str">
        <f>IFERROR(VLOOKUP(D4,DB!A:G,7,0),"")</f>
        <v>Dead</v>
      </c>
      <c r="K4" s="37" t="s">
        <v>39081</v>
      </c>
      <c r="L4" s="37" t="str">
        <f>IFERROR(VLOOKUP(D4,DB!A:I,9,0),"")</f>
        <v>Latis</v>
      </c>
      <c r="M4" s="135"/>
    </row>
    <row r="5" spans="1:13" ht="15">
      <c r="A5" s="37" t="s">
        <v>39082</v>
      </c>
      <c r="B5" s="37" t="str">
        <f>IFERROR(VLOOKUP(D5,DB!A:K,11,0),"")</f>
        <v>R5</v>
      </c>
      <c r="C5" s="37">
        <v>2</v>
      </c>
      <c r="D5" s="37" t="s">
        <v>38240</v>
      </c>
      <c r="E5" s="37" t="s">
        <v>39083</v>
      </c>
      <c r="F5" s="38">
        <v>45937.370706018519</v>
      </c>
      <c r="G5" s="39">
        <f ca="1">IFERROR(NOW()-F5,"-")</f>
        <v>9.0997685183538124E-3</v>
      </c>
      <c r="H5" s="38">
        <v>45937.361354166664</v>
      </c>
      <c r="I5" s="37" t="str">
        <f>IFERROR(VLOOKUP(D5,DB!A:F,6,0),"")</f>
        <v>SCECO</v>
      </c>
      <c r="J5" s="37" t="str">
        <f>IFERROR(VLOOKUP(D5,DB!A:G,7,0),"")</f>
        <v>Haj Removal</v>
      </c>
      <c r="K5" s="37" t="s">
        <v>39084</v>
      </c>
      <c r="L5" s="37" t="str">
        <f>IFERROR(VLOOKUP(D5,DB!A:I,9,0),"")</f>
        <v>Latis</v>
      </c>
      <c r="M5" s="135"/>
    </row>
    <row r="6" spans="1:13" ht="15">
      <c r="A6" s="37"/>
      <c r="B6" s="37" t="str">
        <f>IFERROR(VLOOKUP(D6,DB!A:K,11,0),"")</f>
        <v/>
      </c>
      <c r="C6" s="37"/>
      <c r="D6" s="37"/>
      <c r="E6" s="37"/>
      <c r="F6" s="38"/>
      <c r="G6" s="39">
        <f ca="1">IFERROR(NOW()-F6,"-")</f>
        <v>45937.379805787037</v>
      </c>
      <c r="H6" s="38"/>
      <c r="I6" s="37" t="str">
        <f>IFERROR(VLOOKUP(D6,DB!A:F,6,0),"")</f>
        <v/>
      </c>
      <c r="J6" s="37" t="str">
        <f>IFERROR(VLOOKUP(D6,DB!A:G,7,0),"")</f>
        <v/>
      </c>
      <c r="K6" s="37"/>
      <c r="L6" s="37" t="str">
        <f>IFERROR(VLOOKUP(D6,DB!A:I,9,0),"")</f>
        <v/>
      </c>
      <c r="M6" s="135"/>
    </row>
    <row r="7" spans="1:13" ht="15.75">
      <c r="A7" s="37"/>
      <c r="B7" s="37" t="str">
        <f>IFERROR(VLOOKUP(D7,DB!A:K,11,0),"")</f>
        <v/>
      </c>
      <c r="C7" s="37"/>
      <c r="D7" s="161"/>
      <c r="E7" s="37"/>
      <c r="F7" s="38"/>
      <c r="G7" s="39">
        <f ca="1">IFERROR(NOW()-F7,"-")</f>
        <v>45937.379805787037</v>
      </c>
      <c r="H7" s="38"/>
      <c r="I7" s="37" t="str">
        <f>IFERROR(VLOOKUP(D7,DB!A:F,6,0),"")</f>
        <v/>
      </c>
      <c r="J7" s="37" t="str">
        <f>IFERROR(VLOOKUP(D7,DB!A:G,7,0),"")</f>
        <v/>
      </c>
      <c r="K7" s="37"/>
      <c r="L7" s="37" t="str">
        <f>IFERROR(VLOOKUP(D7,DB!A:I,9,0),"")</f>
        <v/>
      </c>
      <c r="M7" s="135"/>
    </row>
    <row r="8" spans="1:13" ht="15">
      <c r="A8" s="37"/>
      <c r="B8" s="37" t="str">
        <f>IFERROR(VLOOKUP(D8,DB!A:K,11,0),"")</f>
        <v/>
      </c>
      <c r="C8" s="37"/>
      <c r="D8" s="37"/>
      <c r="E8" s="37"/>
      <c r="F8" s="38"/>
      <c r="G8" s="39">
        <f ca="1">IFERROR(NOW()-F8,"-")</f>
        <v>45937.379805787037</v>
      </c>
      <c r="H8" s="38"/>
      <c r="I8" s="37" t="str">
        <f>IFERROR(VLOOKUP(D8,DB!A:F,6,0),"")</f>
        <v/>
      </c>
      <c r="J8" s="37" t="str">
        <f>IFERROR(VLOOKUP(D8,DB!A:G,7,0),"")</f>
        <v/>
      </c>
      <c r="K8" s="37"/>
      <c r="L8" s="37" t="str">
        <f>IFERROR(VLOOKUP(D8,DB!A:I,9,0),"")</f>
        <v/>
      </c>
      <c r="M8" s="135"/>
    </row>
    <row r="9" spans="1:13" ht="15">
      <c r="A9" s="37"/>
      <c r="B9" s="37" t="str">
        <f>IFERROR(VLOOKUP(D9,DB!A:K,11,0),"")</f>
        <v/>
      </c>
      <c r="C9" s="37"/>
      <c r="D9" s="37"/>
      <c r="E9" s="37"/>
      <c r="F9" s="38"/>
      <c r="G9" s="39">
        <f ca="1">IFERROR(NOW()-F9,"-")</f>
        <v>45937.379805787037</v>
      </c>
      <c r="H9" s="38"/>
      <c r="I9" s="37" t="str">
        <f>IFERROR(VLOOKUP(D9,DB!A:F,6,0),"")</f>
        <v/>
      </c>
      <c r="J9" s="37" t="str">
        <f>IFERROR(VLOOKUP(D9,DB!A:G,7,0),"")</f>
        <v/>
      </c>
      <c r="K9" s="37"/>
      <c r="L9" s="37" t="str">
        <f>IFERROR(VLOOKUP(D9,DB!A:I,9,0),"")</f>
        <v/>
      </c>
      <c r="M9" s="135"/>
    </row>
    <row r="10" spans="1:13" ht="15">
      <c r="A10" s="37"/>
      <c r="B10" s="37" t="str">
        <f>IFERROR(VLOOKUP(D10,DB!A:K,11,0),"")</f>
        <v/>
      </c>
      <c r="C10" s="37"/>
      <c r="D10"/>
      <c r="E10" s="37"/>
      <c r="F10" s="38"/>
      <c r="G10" s="39">
        <f ca="1">IFERROR(NOW()-F10,"-")</f>
        <v>45937.379805787037</v>
      </c>
      <c r="H10" s="38"/>
      <c r="I10" s="37" t="str">
        <f>IFERROR(VLOOKUP(D10,DB!A:F,6,0),"")</f>
        <v/>
      </c>
      <c r="J10" s="37" t="str">
        <f>IFERROR(VLOOKUP(D10,DB!A:G,7,0),"")</f>
        <v/>
      </c>
      <c r="K10" s="37"/>
      <c r="L10" s="37" t="str">
        <f>IFERROR(VLOOKUP(D10,DB!A:I,9,0),"")</f>
        <v/>
      </c>
      <c r="M10" s="135"/>
    </row>
    <row r="11" spans="1:13" ht="15.75">
      <c r="A11" s="37"/>
      <c r="B11" s="37" t="str">
        <f>IFERROR(VLOOKUP(D11,DB!A:K,11,0),"")</f>
        <v/>
      </c>
      <c r="C11" s="37"/>
      <c r="D11" s="161"/>
      <c r="E11" s="37"/>
      <c r="F11" s="38"/>
      <c r="G11" s="39">
        <f ca="1">IFERROR(NOW()-F11,"-")</f>
        <v>45937.379805787037</v>
      </c>
      <c r="H11" s="38"/>
      <c r="I11" s="37" t="str">
        <f>IFERROR(VLOOKUP(D11,DB!A:F,6,0),"")</f>
        <v/>
      </c>
      <c r="J11" s="37" t="str">
        <f>IFERROR(VLOOKUP(D11,DB!A:G,7,0),"")</f>
        <v/>
      </c>
      <c r="K11" s="37"/>
      <c r="L11" s="37" t="str">
        <f>IFERROR(VLOOKUP(D11,DB!A:I,9,0),"")</f>
        <v/>
      </c>
      <c r="M11" s="135"/>
    </row>
    <row r="12" spans="1:13" ht="15">
      <c r="A12" s="37"/>
      <c r="B12" s="37" t="str">
        <f>IFERROR(VLOOKUP(D12,DB!A:K,11,0),"")</f>
        <v/>
      </c>
      <c r="C12" s="37"/>
      <c r="D12"/>
      <c r="E12" s="37"/>
      <c r="F12" s="38"/>
      <c r="G12" s="39">
        <f ca="1">IFERROR(NOW()-F12,"-")</f>
        <v>45937.379805787037</v>
      </c>
      <c r="H12" s="38"/>
      <c r="I12" s="37" t="str">
        <f>IFERROR(VLOOKUP(D12,DB!A:F,6,0),"")</f>
        <v/>
      </c>
      <c r="J12" s="37" t="str">
        <f>IFERROR(VLOOKUP(D12,DB!A:G,7,0),"")</f>
        <v/>
      </c>
      <c r="K12" s="37"/>
      <c r="L12" s="37" t="str">
        <f>IFERROR(VLOOKUP(D12,DB!A:I,9,0),"")</f>
        <v/>
      </c>
      <c r="M12" s="135"/>
    </row>
    <row r="13" spans="1:13" ht="15">
      <c r="A13" s="37"/>
      <c r="B13" s="37" t="str">
        <f>IFERROR(VLOOKUP(D13,DB!A:K,11,0),"")</f>
        <v/>
      </c>
      <c r="C13" s="37"/>
      <c r="D13" s="37"/>
      <c r="E13" s="37"/>
      <c r="F13" s="38"/>
      <c r="G13" s="39">
        <f ca="1">IFERROR(NOW()-F13,"-")</f>
        <v>45937.379805787037</v>
      </c>
      <c r="H13" s="38"/>
      <c r="I13" s="37" t="str">
        <f>IFERROR(VLOOKUP(D13,DB!A:F,6,0),"")</f>
        <v/>
      </c>
      <c r="J13" s="37" t="str">
        <f>IFERROR(VLOOKUP(D13,DB!A:G,7,0),"")</f>
        <v/>
      </c>
      <c r="K13" s="37"/>
      <c r="L13" s="37" t="str">
        <f>IFERROR(VLOOKUP(D13,DB!A:I,9,0),"")</f>
        <v/>
      </c>
      <c r="M13" s="135"/>
    </row>
    <row r="14" spans="1:13" ht="15">
      <c r="A14" s="37"/>
      <c r="B14" s="37" t="str">
        <f>IFERROR(VLOOKUP(D14,DB!A:K,11,0),"")</f>
        <v/>
      </c>
      <c r="C14" s="37"/>
      <c r="D14" s="37"/>
      <c r="E14" s="37"/>
      <c r="F14" s="38"/>
      <c r="G14" s="39">
        <f ca="1">IFERROR(NOW()-F14,"-")</f>
        <v>45937.379805787037</v>
      </c>
      <c r="H14" s="38"/>
      <c r="I14" s="37" t="str">
        <f>IFERROR(VLOOKUP(D14,DB!A:F,6,0),"")</f>
        <v/>
      </c>
      <c r="J14" s="37" t="str">
        <f>IFERROR(VLOOKUP(D14,DB!A:G,7,0),"")</f>
        <v/>
      </c>
      <c r="K14" s="37"/>
      <c r="L14" s="37" t="str">
        <f>IFERROR(VLOOKUP(D14,DB!A:I,9,0),"")</f>
        <v/>
      </c>
      <c r="M14" s="135"/>
    </row>
    <row r="15" spans="1:13" ht="15">
      <c r="A15" s="37"/>
      <c r="B15" s="37" t="str">
        <f>IFERROR(VLOOKUP(D15,DB!A:K,11,0),"")</f>
        <v/>
      </c>
      <c r="C15" s="37"/>
      <c r="D15"/>
      <c r="E15" s="37"/>
      <c r="F15" s="38"/>
      <c r="G15" s="39">
        <f ca="1">IFERROR(NOW()-F15,"-")</f>
        <v>45937.379805787037</v>
      </c>
      <c r="H15" s="38"/>
      <c r="I15" s="37" t="str">
        <f>IFERROR(VLOOKUP(D15,DB!A:F,6,0),"")</f>
        <v/>
      </c>
      <c r="J15" s="37" t="str">
        <f>IFERROR(VLOOKUP(D15,DB!A:G,7,0),"")</f>
        <v/>
      </c>
      <c r="K15" s="37"/>
      <c r="L15" s="37" t="str">
        <f>IFERROR(VLOOKUP(D15,DB!A:I,9,0),"")</f>
        <v/>
      </c>
      <c r="M15" s="135"/>
    </row>
    <row r="16" spans="1:13" ht="15">
      <c r="A16" s="37"/>
      <c r="B16" s="37" t="str">
        <f>IFERROR(VLOOKUP(D16,DB!A:K,11,0),"")</f>
        <v/>
      </c>
      <c r="C16" s="37"/>
      <c r="D16" s="37"/>
      <c r="E16" s="37"/>
      <c r="F16" s="38"/>
      <c r="G16" s="39">
        <f ca="1">IFERROR(NOW()-F16,"-")</f>
        <v>45937.379805787037</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45937.379805787037</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45937.379805787037</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45937.379805787037</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45937.379805787037</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45937.379805787037</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45937.379805787037</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45937.379805787037</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45937.379805787037</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45937.379805787037</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45937.379805787037</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45937.379805787037</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45937.379805787037</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45937.379805787037</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45937.379805787037</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45937.379805787037</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45937.379805787037</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45937.379805787037</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45937.379805787037</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45937.379805787037</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45937.379805787037</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45937.379805787037</v>
      </c>
      <c r="H37" s="38"/>
      <c r="I37" s="37" t="str">
        <f>IFERROR(VLOOKUP(D37,DB!A:F,6,0),"")</f>
        <v/>
      </c>
      <c r="J37" s="37" t="str">
        <f>IFERROR(VLOOKUP(D37,DB!A:G,7,0),"")</f>
        <v/>
      </c>
      <c r="K37" s="37"/>
      <c r="L37" s="37" t="str">
        <f>IFERROR(VLOOKUP(D37,DB!A:I,9,0),"")</f>
        <v/>
      </c>
      <c r="M37" s="135"/>
    </row>
    <row r="38" spans="1:13" ht="15">
      <c r="A38" s="91"/>
      <c r="B38" s="91" t="str">
        <f>IFERROR(VLOOKUP(D38,DB!A:K,11,0),"")</f>
        <v/>
      </c>
      <c r="C38" s="91"/>
      <c r="D38" s="91"/>
      <c r="E38" s="91"/>
      <c r="F38" s="133"/>
      <c r="G38" s="134">
        <f ca="1">IFERROR(NOW()-F38,"-")</f>
        <v>45937.379805787037</v>
      </c>
      <c r="H38" s="133"/>
      <c r="I38" s="91" t="str">
        <f>IFERROR(VLOOKUP(D38,DB!A:F,6,0),"")</f>
        <v/>
      </c>
      <c r="J38" s="91" t="str">
        <f>IFERROR(VLOOKUP(D38,DB!A:G,7,0),"")</f>
        <v/>
      </c>
      <c r="K38" s="91"/>
      <c r="L38" s="91" t="str">
        <f>IFERROR(VLOOKUP(D38,DB!A:I,9,0),"")</f>
        <v/>
      </c>
      <c r="M38" s="135"/>
    </row>
    <row r="39" spans="1:13" ht="15">
      <c r="A39" s="91"/>
      <c r="B39" s="91" t="str">
        <f>IFERROR(VLOOKUP(D39,DB!A:K,11,0),"")</f>
        <v/>
      </c>
      <c r="C39" s="91"/>
      <c r="D39" s="91"/>
      <c r="E39" s="91"/>
      <c r="F39" s="133"/>
      <c r="G39" s="134">
        <f ca="1">IFERROR(NOW()-F39,"-")</f>
        <v>45937.379805787037</v>
      </c>
      <c r="H39" s="133"/>
      <c r="I39" s="91" t="str">
        <f>IFERROR(VLOOKUP(D39,DB!A:F,6,0),"")</f>
        <v/>
      </c>
      <c r="J39" s="91" t="str">
        <f>IFERROR(VLOOKUP(D39,DB!A:G,7,0),"")</f>
        <v/>
      </c>
      <c r="K39" s="91"/>
      <c r="L39" s="91" t="str">
        <f>IFERROR(VLOOKUP(D39,DB!A:I,9,0),"")</f>
        <v/>
      </c>
    </row>
    <row r="40" spans="1:13" ht="15">
      <c r="A40" s="37"/>
      <c r="B40" s="37" t="str">
        <f>IFERROR(VLOOKUP(D40,DB!A:K,11,0),"")</f>
        <v/>
      </c>
      <c r="C40" s="37"/>
      <c r="D40" s="37"/>
      <c r="E40" s="37"/>
      <c r="F40" s="38"/>
      <c r="G40" s="39">
        <f ca="1">IFERROR(NOW()-F40,"-")</f>
        <v>45937.379805787037</v>
      </c>
      <c r="H40" s="38"/>
      <c r="I40" s="37" t="str">
        <f>IFERROR(VLOOKUP(D40,DB!A:F,6,0),"")</f>
        <v/>
      </c>
      <c r="J40" s="37" t="str">
        <f>IFERROR(VLOOKUP(D40,DB!A:G,7,0),"")</f>
        <v/>
      </c>
      <c r="K40" s="37"/>
      <c r="L40" s="37" t="str">
        <f>IFERROR(VLOOKUP(D40,DB!A:I,9,0),"")</f>
        <v/>
      </c>
    </row>
    <row r="41" spans="1:13" ht="15">
      <c r="A41" s="37"/>
      <c r="B41" s="37" t="str">
        <f>IFERROR(VLOOKUP(D41,DB!A:K,11,0),"")</f>
        <v/>
      </c>
      <c r="C41" s="37"/>
      <c r="D41" s="37"/>
      <c r="E41" s="37"/>
      <c r="F41" s="38"/>
      <c r="G41" s="39">
        <f ca="1">IFERROR(NOW()-F41,"-")</f>
        <v>45937.379805787037</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45937.379805787037</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45937.379805787037</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45937.379805787037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45937.379805787037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45937.379805787037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45937.379805787037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45937.379805787037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45937.379805787037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45937.379805787037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45937.379805787037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45937.379805787037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45937.379805787037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45937.379805787037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45937.379805787037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45937.379805787037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45937.379805787037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45937.379805787037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45937.379805787037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45937.379805787037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45937.379805787037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45937.379805787037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45937.379805787037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45937.379805787037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45937.379805787037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45937.379805787037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45937.379805787037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45937.379805787037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45937.379805787037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45937.379805787037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45937.379805787037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45937.379805787037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45937.379805787037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45937.379805787037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45937.379805787037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45937.379805787037</v>
      </c>
      <c r="H76" s="38"/>
      <c r="I76" s="37" t="str">
        <f>IFERROR(VLOOKUP(D76,DB!A:F,6,0),"")</f>
        <v/>
      </c>
      <c r="J76" s="37" t="str">
        <f>IFERROR(VLOOKUP(D76,DB!A:G,7,0),"")</f>
        <v/>
      </c>
      <c r="K76" s="37"/>
      <c r="L76" s="37" t="str">
        <f>IFERROR(VLOOKUP(D76,DB!A:I,9,0),"")</f>
        <v/>
      </c>
    </row>
    <row r="77" spans="1:12" ht="15">
      <c r="A77" s="91"/>
      <c r="B77" s="91" t="str">
        <f>IFERROR(VLOOKUP(D77,DB!A:K,11,0),"")</f>
        <v/>
      </c>
      <c r="C77" s="91"/>
      <c r="D77" s="91"/>
      <c r="E77" s="91"/>
      <c r="F77" s="133"/>
      <c r="G77" s="134">
        <f ca="1">IFERROR(NOW()-F77,"-")</f>
        <v>45937.379805787037</v>
      </c>
      <c r="H77" s="133"/>
      <c r="I77" s="91" t="str">
        <f>IFERROR(VLOOKUP(D77,DB!A:F,6,0),"")</f>
        <v/>
      </c>
      <c r="J77" s="91" t="str">
        <f>IFERROR(VLOOKUP(D77,DB!A:G,7,0),"")</f>
        <v/>
      </c>
      <c r="K77" s="91"/>
      <c r="L77" s="91" t="str">
        <f>IFERROR(VLOOKUP(D77,DB!A:I,9,0),"")</f>
        <v/>
      </c>
    </row>
    <row r="78" spans="1:12" ht="15">
      <c r="A78" s="37"/>
      <c r="B78" s="37" t="str">
        <f>IFERROR(VLOOKUP(D78,DB!A:K,11,0),"")</f>
        <v/>
      </c>
      <c r="C78" s="37"/>
      <c r="D78" s="37"/>
      <c r="E78" s="37"/>
      <c r="F78" s="38"/>
      <c r="G78" s="39">
        <f ca="1">IFERROR(NOW()-F78,"-")</f>
        <v>45937.379805787037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45937.379805787037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45937.379805787037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45937.379805787037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45937.379805787037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45937.379805787037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45937.379805787037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45937.379805787037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45937.379805787037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45937.379805787037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45937.379805787037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45937.379805787037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45937.379805787037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45937.379805787037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45937.379805787037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45937.379805787037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45937.379805787037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45937.379805787037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45937.379805787037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45937.379805787037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45937.379805787037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45937.379805787037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45937.379805787037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45937.379805787037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45937.379805787037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45937.379805787037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45937.379805787037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45937.379805787037</v>
      </c>
      <c r="H105" s="38"/>
      <c r="I105" s="37" t="str">
        <f>IFERROR(VLOOKUP(D105,DB!A:F,6,0),"")</f>
        <v/>
      </c>
      <c r="J105" s="37" t="str">
        <f>IFERROR(VLOOKUP(D105,DB!A:G,7,0),"")</f>
        <v/>
      </c>
      <c r="K105" s="37"/>
      <c r="L105" s="37" t="str">
        <f>IFERROR(VLOOKUP(D105,DB!A:I,9,0),"")</f>
        <v/>
      </c>
    </row>
    <row r="106" spans="1:12" ht="15">
      <c r="A106" s="91"/>
      <c r="B106" s="91" t="str">
        <f>IFERROR(VLOOKUP(D106,DB!A:K,11,0),"")</f>
        <v/>
      </c>
      <c r="C106" s="91"/>
      <c r="D106" s="91"/>
      <c r="E106" s="91"/>
      <c r="F106" s="133"/>
      <c r="G106" s="134">
        <f ca="1">IFERROR(NOW()-F106,"-")</f>
        <v>45937.379805787037</v>
      </c>
      <c r="H106" s="133"/>
      <c r="I106" s="91" t="str">
        <f>IFERROR(VLOOKUP(D106,DB!A:F,6,0),"")</f>
        <v/>
      </c>
      <c r="J106" s="91" t="str">
        <f>IFERROR(VLOOKUP(D106,DB!A:G,7,0),"")</f>
        <v/>
      </c>
      <c r="K106" s="91"/>
      <c r="L106" s="91" t="str">
        <f>IFERROR(VLOOKUP(D106,DB!A:I,9,0),"")</f>
        <v/>
      </c>
    </row>
    <row r="107" spans="1:12" ht="15">
      <c r="A107" s="37"/>
      <c r="B107" s="37" t="str">
        <f>IFERROR(VLOOKUP(D107,DB!A:K,11,0),"")</f>
        <v/>
      </c>
      <c r="C107" s="37"/>
      <c r="D107" s="37"/>
      <c r="E107" s="37"/>
      <c r="F107" s="38"/>
      <c r="G107" s="39">
        <f ca="1">IFERROR(NOW()-F107,"-")</f>
        <v>45937.379805787037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45937.379805787037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45937.379805787037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45937.379805787037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45937.379805787037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45937.379805787037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45937.379805787037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45937.379805787037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45937.379805787037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45937.379805787037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45937.379805787037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45937.379805787037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45937.379805787037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45937.379805787037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45937.379805787037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45937.379805787037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45937.379805787037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45937.379805787037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45937.379805787037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45937.379805787037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45937.379805787037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45937.379805787037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45937.379805787037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45937.379805787037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45937.379805787037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45937.379805787037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45937.379805787037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45937.379805787037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45937.379805787037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45937.379805787037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45937.379805787037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45937.379805787037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45937.379805787037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45937.379805787037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45937.379805787037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45937.379805787037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45937.379805787037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45937.379805787037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45937.379805787037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45937.379805787037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45937.379805787037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45937.379805787037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45937.379805787037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45937.379805787037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45937.379805787037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45937.379805787037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45937.379805787037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45937.379805787037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45937.379805787037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45937.379805787037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45937.379805787037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45937.379805787037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45937.379805787037</v>
      </c>
      <c r="H159" s="38"/>
      <c r="I159" s="37" t="str">
        <f>IFERROR(VLOOKUP(D159,DB!A:F,6,0),"")</f>
        <v/>
      </c>
      <c r="J159" s="37" t="str">
        <f>IFERROR(VLOOKUP(D159,DB!A:G,7,0),"")</f>
        <v/>
      </c>
      <c r="K159" s="37"/>
      <c r="L159" s="37" t="str">
        <f>IFERROR(VLOOKUP(D159,DB!A:I,9,0),"")</f>
        <v/>
      </c>
    </row>
    <row r="160" spans="1:12" ht="15">
      <c r="A160" s="91"/>
      <c r="B160" s="91" t="str">
        <f>IFERROR(VLOOKUP(D160,DB!A:K,11,0),"")</f>
        <v/>
      </c>
      <c r="C160" s="91"/>
      <c r="D160" s="91"/>
      <c r="E160" s="91"/>
      <c r="F160" s="133"/>
      <c r="G160" s="134">
        <f ca="1">IFERROR(NOW()-F160,"-")</f>
        <v>45937.379805787037</v>
      </c>
      <c r="H160" s="133"/>
      <c r="I160" s="91" t="str">
        <f>IFERROR(VLOOKUP(D160,DB!A:F,6,0),"")</f>
        <v/>
      </c>
      <c r="J160" s="91" t="str">
        <f>IFERROR(VLOOKUP(D160,DB!A:G,7,0),"")</f>
        <v/>
      </c>
      <c r="K160" s="91"/>
      <c r="L160" s="91" t="str">
        <f>IFERROR(VLOOKUP(D160,DB!A:I,9,0),"")</f>
        <v/>
      </c>
    </row>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30" ht="15"/>
    <row r="431" ht="15"/>
    <row r="432" ht="15"/>
    <row r="433" ht="15"/>
    <row r="434" ht="15"/>
    <row r="435" ht="15"/>
    <row r="437" ht="15"/>
    <row r="438" ht="15"/>
    <row r="439" ht="15"/>
    <row r="440" ht="15"/>
    <row r="441" ht="15"/>
    <row r="442" ht="15"/>
    <row r="443" ht="15"/>
    <row r="444"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9" ht="15"/>
    <row r="480" ht="15"/>
    <row r="481" ht="15"/>
    <row r="482" ht="15"/>
    <row r="483" ht="15"/>
    <row r="484" ht="15"/>
    <row r="485" ht="15"/>
    <row r="486" ht="15"/>
    <row r="487" ht="15"/>
    <row r="488" ht="15"/>
    <row r="490" ht="15"/>
    <row r="491" ht="15"/>
    <row r="492" ht="15"/>
    <row r="495" ht="15"/>
    <row r="496" ht="15"/>
    <row r="497" ht="15"/>
    <row r="498"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10" ht="15"/>
    <row r="811" ht="15"/>
    <row r="812" ht="15"/>
    <row r="813" ht="15"/>
    <row r="814" ht="15"/>
    <row r="815" ht="15"/>
    <row r="819" ht="15"/>
    <row r="820" ht="15"/>
    <row r="830" ht="15"/>
    <row r="835" ht="15"/>
    <row r="846" ht="15"/>
    <row r="847" ht="15"/>
    <row r="854" ht="15"/>
    <row r="855" ht="15"/>
    <row r="859" ht="15"/>
    <row r="860" ht="15"/>
    <row r="861" ht="15"/>
    <row r="868" ht="15"/>
    <row r="869" ht="15"/>
    <row r="870" ht="15"/>
    <row r="871" ht="15"/>
    <row r="873" ht="15"/>
    <row r="874" ht="15"/>
    <row r="875" ht="15"/>
    <row r="878" ht="15"/>
    <row r="879" ht="15"/>
    <row r="880" ht="15"/>
    <row r="881" ht="15"/>
    <row r="883" ht="15"/>
    <row r="884" ht="15"/>
    <row r="885" ht="15"/>
    <row r="886" ht="15"/>
    <row r="887" ht="15"/>
    <row r="888" ht="15"/>
    <row r="890" ht="15"/>
    <row r="891" ht="15"/>
    <row r="893" ht="15"/>
    <row r="894" ht="15"/>
    <row r="896" ht="15"/>
    <row r="897" ht="15"/>
    <row r="898" ht="15"/>
    <row r="900" ht="15"/>
    <row r="901" ht="15"/>
    <row r="902" ht="15"/>
    <row r="903" ht="15"/>
    <row r="904" ht="15"/>
    <row r="908" ht="15"/>
    <row r="909" ht="15"/>
    <row r="910" ht="15"/>
    <row r="911" ht="15"/>
    <row r="914" ht="15"/>
    <row r="915" ht="15"/>
    <row r="918" ht="15"/>
    <row r="959" ht="15"/>
    <row r="960" ht="15"/>
    <row r="963" ht="15"/>
    <row r="964" ht="15"/>
    <row r="971" ht="15"/>
    <row r="972" ht="15"/>
    <row r="975" ht="15"/>
    <row r="977" ht="15"/>
    <row r="979" ht="15"/>
    <row r="980" ht="15"/>
    <row r="981" ht="15"/>
    <row r="984" ht="15"/>
    <row r="985" ht="15"/>
    <row r="987" ht="15"/>
    <row r="990" ht="15"/>
    <row r="991" ht="15"/>
    <row r="993" ht="15"/>
    <row r="994" ht="15"/>
    <row r="995" ht="15"/>
    <row r="996" ht="15"/>
    <row r="997" ht="15"/>
    <row r="1000" ht="15"/>
    <row r="1001" ht="15"/>
    <row r="1002" ht="15"/>
    <row r="1003" ht="15"/>
    <row r="1004" ht="15"/>
    <row r="1005" ht="15"/>
    <row r="1007" ht="15"/>
    <row r="1009" ht="15"/>
    <row r="1011" ht="15"/>
    <row r="1012" ht="15"/>
    <row r="1013" ht="15"/>
    <row r="1015" ht="15"/>
    <row r="1016" ht="15"/>
    <row r="1017" ht="15"/>
    <row r="1018" ht="15"/>
    <row r="1019" ht="15"/>
    <row r="1020" ht="15"/>
    <row r="1021" ht="15"/>
    <row r="1023" ht="15"/>
    <row r="1024" ht="15"/>
    <row r="1025" ht="15"/>
    <row r="1030" ht="15"/>
    <row r="1031" ht="15"/>
    <row r="1035" ht="15"/>
    <row r="1036" ht="15"/>
    <row r="1037" ht="15"/>
    <row r="1040" ht="15"/>
    <row r="1042" ht="15"/>
    <row r="1046" ht="15"/>
    <row r="1050" ht="15"/>
    <row r="1056" ht="15"/>
    <row r="1057" ht="15"/>
    <row r="1059" ht="15"/>
    <row r="1060" ht="15"/>
    <row r="1062" ht="15"/>
    <row r="1065" ht="15"/>
    <row r="1066" ht="15"/>
    <row r="1068" ht="15"/>
    <row r="1070" ht="15"/>
    <row r="1072" ht="15"/>
    <row r="1074" ht="15"/>
    <row r="1075" ht="15"/>
    <row r="1076" ht="15"/>
    <row r="1078" ht="15"/>
    <row r="1079" ht="15"/>
    <row r="1080" ht="15"/>
    <row r="1081" ht="15"/>
    <row r="1084" ht="15"/>
    <row r="1258" ht="15"/>
    <row r="1259" ht="15"/>
    <row r="1269" ht="15"/>
    <row r="1270" ht="15"/>
    <row r="1271" ht="15"/>
    <row r="1277" ht="15"/>
    <row r="1278" ht="15"/>
    <row r="1279" ht="15"/>
    <row r="1280" ht="15"/>
    <row r="1282" ht="15"/>
    <row r="1285" ht="15"/>
    <row r="1286" ht="15"/>
    <row r="1287" ht="15"/>
    <row r="1288" ht="15"/>
    <row r="1290" ht="15"/>
    <row r="1291" ht="15"/>
    <row r="1293" ht="15"/>
    <row r="1294" ht="15"/>
    <row r="1295" ht="15"/>
    <row r="1296" ht="15"/>
    <row r="1298" ht="15"/>
    <row r="1299" ht="15"/>
    <row r="1300" ht="15"/>
    <row r="1303" ht="15"/>
    <row r="1304" ht="15"/>
    <row r="1307" ht="15"/>
    <row r="1308" ht="15"/>
    <row r="1309" ht="15"/>
    <row r="1310" ht="15"/>
    <row r="1311" ht="15"/>
    <row r="1312" ht="15"/>
    <row r="1313" ht="15"/>
    <row r="1314" ht="15"/>
    <row r="1316" ht="15"/>
    <row r="1318" ht="15"/>
    <row r="1319" ht="15"/>
    <row r="1320" ht="15"/>
    <row r="1323" ht="15"/>
    <row r="1333" ht="15"/>
    <row r="1336" ht="15"/>
    <row r="1337" ht="15"/>
    <row r="1341" ht="15"/>
    <row r="1345" ht="15"/>
    <row r="1348" ht="15"/>
    <row r="1350" ht="15"/>
    <row r="1351" ht="15"/>
    <row r="1354" ht="15"/>
    <row r="1356" ht="15"/>
    <row r="1359" ht="15"/>
    <row r="1360" ht="15"/>
    <row r="1361" ht="15"/>
    <row r="1363" ht="15"/>
    <row r="1365" ht="15"/>
    <row r="1366" ht="15"/>
    <row r="1367" ht="15"/>
    <row r="1371" ht="15"/>
    <row r="1372" ht="15"/>
    <row r="1373" ht="15"/>
    <row r="1375" ht="15"/>
    <row r="1376" ht="15"/>
    <row r="1377" ht="15"/>
    <row r="1378" ht="15"/>
    <row r="1380" ht="15"/>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39085</v>
      </c>
      <c r="B2" s="119" t="s">
        <v>5398</v>
      </c>
      <c r="C2" s="136">
        <v>1</v>
      </c>
      <c r="D2" s="119" t="s">
        <v>34463</v>
      </c>
      <c r="E2" s="136" t="s">
        <v>39086</v>
      </c>
      <c r="F2" s="137">
        <v>45926.772847222222</v>
      </c>
      <c r="G2" s="88">
        <f ca="1">IFERROR(NOW()-F2,"-")</f>
        <v>10.606958564814704</v>
      </c>
      <c r="H2" s="138">
        <v>45927.449074074102</v>
      </c>
      <c r="I2" s="119" t="str">
        <f>IFERROR(VLOOKUP(D2,DB!A:F,6,0),"")</f>
        <v>SCECO</v>
      </c>
      <c r="J2" s="119" t="str">
        <f>IFERROR(VLOOKUP(D2,DB!A:G,7,0),"")</f>
        <v>Weak</v>
      </c>
      <c r="K2" s="136" t="s">
        <v>39087</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45937.379805787037</v>
      </c>
      <c r="H3" s="138">
        <v>45927.987534722219</v>
      </c>
      <c r="I3" s="119" t="str">
        <f>IFERROR(VLOOKUP(D3,DB!A:F,6,0),"")</f>
        <v>SCECO</v>
      </c>
      <c r="J3" s="119" t="str">
        <f>IFERROR(VLOOKUP(D3,DB!A:G,7,0),"")</f>
        <v>Vandalized</v>
      </c>
      <c r="K3" s="136" t="s">
        <v>39088</v>
      </c>
      <c r="L3" s="125" t="str">
        <f>IFERROR(VLOOKUP(D3,DB!A:I,9,0),"")</f>
        <v>Latis</v>
      </c>
    </row>
    <row r="4" spans="1:16383" ht="31.5" customHeight="1">
      <c r="A4" s="136" t="s">
        <v>39089</v>
      </c>
      <c r="B4" s="119" t="s">
        <v>5398</v>
      </c>
      <c r="C4" s="136">
        <v>1</v>
      </c>
      <c r="D4" s="119" t="s">
        <v>32861</v>
      </c>
      <c r="E4" s="136" t="s">
        <v>39086</v>
      </c>
      <c r="F4" s="137">
        <v>45933.880972222221</v>
      </c>
      <c r="G4" s="88">
        <f ca="1">IFERROR(NOW()-F4,"-")</f>
        <v>3.4988335648158682</v>
      </c>
      <c r="H4" s="138">
        <v>45929.455266203702</v>
      </c>
      <c r="I4" s="119" t="str">
        <f>IFERROR(VLOOKUP(D4,DB!A:F,6,0),"")</f>
        <v>SCECO</v>
      </c>
      <c r="J4" s="119" t="str">
        <f>IFERROR(VLOOKUP(D4,DB!A:G,7,0),"")</f>
        <v>In progress</v>
      </c>
      <c r="K4" s="136" t="s">
        <v>39087</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39090</v>
      </c>
      <c r="B5" s="119" t="s">
        <v>5398</v>
      </c>
      <c r="C5" s="136">
        <v>1</v>
      </c>
      <c r="D5" s="119" t="s">
        <v>33408</v>
      </c>
      <c r="E5" s="136" t="s">
        <v>38964</v>
      </c>
      <c r="F5" s="137">
        <v>45934.942245370374</v>
      </c>
      <c r="G5" s="88">
        <f ca="1">IFERROR(NOW()-F5,"-")</f>
        <v>2.437560416663473</v>
      </c>
      <c r="H5" s="138">
        <v>45934.470231481479</v>
      </c>
      <c r="I5" s="119" t="str">
        <f>IFERROR(VLOOKUP(D5,DB!A:F,6,0),"")</f>
        <v>SCECO</v>
      </c>
      <c r="J5" s="119" t="str">
        <f>IFERROR(VLOOKUP(D5,DB!A:G,7,0),"")</f>
        <v>Dead</v>
      </c>
      <c r="K5" s="136" t="s">
        <v>39087</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39091</v>
      </c>
      <c r="B6" s="119" t="str">
        <f>IFERROR(VLOOKUP(D6,DB!A:K,11,0),"")</f>
        <v>R6</v>
      </c>
      <c r="C6" s="121">
        <v>1</v>
      </c>
      <c r="D6" s="119" t="s">
        <v>33009</v>
      </c>
      <c r="E6" s="122" t="s">
        <v>38964</v>
      </c>
      <c r="F6" s="123">
        <v>45937.073495370372</v>
      </c>
      <c r="G6" s="88">
        <f ca="1">IFERROR(NOW()-F6,"-")</f>
        <v>0.3063104166649282</v>
      </c>
      <c r="H6" s="123">
        <v>45937.053842592592</v>
      </c>
      <c r="I6" s="119" t="str">
        <f>IFERROR(VLOOKUP(D6,DB!A:F,6,0),"")</f>
        <v>SCECO</v>
      </c>
      <c r="J6" s="119" t="str">
        <f>IFERROR(VLOOKUP(D6,DB!A:G,7,0),"")</f>
        <v>Dead+No BB Design</v>
      </c>
      <c r="K6" s="124" t="s">
        <v>39092</v>
      </c>
      <c r="L6" s="125" t="str">
        <f>IFERROR(VLOOKUP(D6,DB!A:I,9,0),"")</f>
        <v>Latis</v>
      </c>
    </row>
    <row r="7" spans="1:16383" ht="31.5" customHeight="1">
      <c r="A7" s="136" t="s">
        <v>39093</v>
      </c>
      <c r="B7" s="119" t="str">
        <f>IFERROR(VLOOKUP(D7,DB!A:K,11,0),"")</f>
        <v>R6</v>
      </c>
      <c r="C7" s="121">
        <v>2</v>
      </c>
      <c r="D7" s="162" t="s">
        <v>32516</v>
      </c>
      <c r="E7" s="122" t="s">
        <v>39044</v>
      </c>
      <c r="F7" s="123">
        <v>45937.351446759261</v>
      </c>
      <c r="G7" s="88">
        <f ca="1">IFERROR(NOW()-F7,"-")</f>
        <v>2.8359027775877621E-2</v>
      </c>
      <c r="H7" s="123">
        <v>45937.340462962966</v>
      </c>
      <c r="I7" s="119" t="str">
        <f>IFERROR(VLOOKUP(D7,DB!A:F,6,0),"")</f>
        <v>SCECO</v>
      </c>
      <c r="J7" s="119" t="str">
        <f>IFERROR(VLOOKUP(D7,DB!A:G,7,0),"")</f>
        <v>Good</v>
      </c>
      <c r="K7" s="124" t="s">
        <v>39094</v>
      </c>
      <c r="L7" s="125" t="str">
        <f>IFERROR(VLOOKUP(D7,DB!A:I,9,0),"")</f>
        <v>Latis</v>
      </c>
    </row>
    <row r="8" spans="1:16383" ht="31.5" customHeight="1">
      <c r="A8" s="120"/>
      <c r="B8" s="119" t="str">
        <f>IFERROR(VLOOKUP(D8,DB!A:K,11,0),"")</f>
        <v/>
      </c>
      <c r="C8" s="121"/>
      <c r="D8" s="119"/>
      <c r="E8" s="122"/>
      <c r="F8" s="123"/>
      <c r="G8" s="88">
        <f ca="1">IFERROR(NOW()-F8,"-")</f>
        <v>45937.379805787037</v>
      </c>
      <c r="H8" s="123"/>
      <c r="I8" s="119" t="str">
        <f>IFERROR(VLOOKUP(D8,DB!A:F,6,0),"")</f>
        <v/>
      </c>
      <c r="J8" s="119" t="str">
        <f>IFERROR(VLOOKUP(D8,DB!A:G,7,0),"")</f>
        <v/>
      </c>
      <c r="K8" s="124"/>
      <c r="L8" s="125" t="str">
        <f>IFERROR(VLOOKUP(D8,DB!A:I,9,0),"")</f>
        <v/>
      </c>
    </row>
    <row r="9" spans="1:16383" ht="31.5" customHeight="1">
      <c r="A9" s="120"/>
      <c r="B9" s="119" t="str">
        <f>IFERROR(VLOOKUP(D9,DB!A:K,11,0),"")</f>
        <v/>
      </c>
      <c r="C9" s="121"/>
      <c r="D9" s="119"/>
      <c r="E9" s="122"/>
      <c r="F9" s="123"/>
      <c r="G9" s="88">
        <f ca="1">IFERROR(NOW()-F9,"-")</f>
        <v>45937.379805787037</v>
      </c>
      <c r="H9" s="123"/>
      <c r="I9" s="119" t="str">
        <f>IFERROR(VLOOKUP(D9,DB!A:F,6,0),"")</f>
        <v/>
      </c>
      <c r="J9" s="119" t="str">
        <f>IFERROR(VLOOKUP(D9,DB!A:G,7,0),"")</f>
        <v/>
      </c>
      <c r="K9" s="124"/>
      <c r="L9" s="125" t="str">
        <f>IFERROR(VLOOKUP(D9,DB!A:I,9,0),"")</f>
        <v/>
      </c>
    </row>
    <row r="10" spans="1:16383" ht="31.5" customHeight="1">
      <c r="A10" s="120"/>
      <c r="B10" s="119" t="str">
        <f>IFERROR(VLOOKUP(D10,DB!A:K,11,0),"")</f>
        <v/>
      </c>
      <c r="C10" s="121"/>
      <c r="D10" s="119"/>
      <c r="E10" s="122"/>
      <c r="F10" s="123"/>
      <c r="G10" s="88">
        <f ca="1">IFERROR(NOW()-F10,"-")</f>
        <v>45937.379805787037</v>
      </c>
      <c r="H10" s="123"/>
      <c r="I10" s="119" t="str">
        <f>IFERROR(VLOOKUP(D10,DB!A:F,6,0),"")</f>
        <v/>
      </c>
      <c r="J10" s="119" t="str">
        <f>IFERROR(VLOOKUP(D10,DB!A:G,7,0),"")</f>
        <v/>
      </c>
      <c r="K10" s="124"/>
      <c r="L10" s="125" t="str">
        <f>IFERROR(VLOOKUP(D10,DB!A:I,9,0),"")</f>
        <v/>
      </c>
    </row>
    <row r="11" spans="1:16383" ht="31.5" customHeight="1">
      <c r="A11" s="120"/>
      <c r="B11" s="119" t="str">
        <f>IFERROR(VLOOKUP(D11,DB!A:K,11,0),"")</f>
        <v/>
      </c>
      <c r="C11" s="121"/>
      <c r="D11" s="119"/>
      <c r="E11" s="122"/>
      <c r="F11" s="123"/>
      <c r="G11" s="88">
        <f ca="1">IFERROR(NOW()-F11,"-")</f>
        <v>45937.379805787037</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45937.379805787037</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45937.379805787037</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45937.379805787037</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45937.379805787037</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45937.379805787037</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45937.379805787037</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45937.379805787037</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45937.379805787037</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45937.379805787037</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45937.379805787037</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45937.379805787037</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45937.379805787037</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45937.379805787037</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45937.379805787037</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45937.379805787037</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45937.379805787037</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45937.379805787037</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45937.379805787037</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45937.379805787037</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45937.379805787037</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45937.379805787037</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45937.379805787037</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45937.379805787037</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45937.379805787037</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45937.379805787037</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45937.379805787037</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45937.379805787037</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45937.379805787037</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45937.379805787037</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45937.379805787037</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45937.379805787037</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45937.379805787037</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45937.379805787037</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45937.379805787037</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45937.379805787037</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45937.379805787037</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45937.379805787037</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45937.379805787037</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45937.379805787037</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45937.379805787037</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45937.379805787037</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45937.379805787037</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45937.379805787037</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45937.379805787037</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45937.379805787037</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45937.379805787037</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45937.379805787037</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45937.379805787037</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45937.379805787037</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45937.379805787037</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45937.379805787037</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45937.379805787037</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45937.379805787037</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45937.379805787037</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45937.379805787037</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45937.379805787037</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45937.379805787037</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45937.379805787037</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45937.379805787037</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45937.379805787037</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45937.379805787037</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45937.379805787037</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45937.379805787037</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45937.379805787037</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45937.379805787037</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45937.379805787037</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45937.379805787037</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45937.379805787037</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45937.379805787037</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45937.379805787037</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45937.379805787037</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45937.379805787037</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45937.379805787037</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45937.379805787037</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45937.379805787037</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45937.379805787037</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45937.379805787037</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45937.379805787037</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45937.379805787037</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45937.379805787037</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45937.379805787037</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45937.379805787037</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45937.379805787037</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45937.379805787037</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45937.379805787037</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45937.379805787037</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45937.379805787037</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45937.379805787037</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45937.379805787037</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45937.379805787037</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45937.379805787037</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45937.379805787037</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45937.379805787037</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45937.379805787037</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45937.379805787037</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45937.379805787037</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45937.379805787037</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45937.379805787037</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45937.379805787037</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45937.379805787037</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45937.379805787037</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45937.379805787037</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45937.379805787037</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45937.379805787037</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45937.379805787037</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45937.379805787037</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45937.379805787037</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45937.379805787037</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45937.379805787037</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45937.379805787037</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45937.379805787037</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45937.379805787037</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45937.379805787037</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45937.379805787037</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45937.379805787037</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45937.379805787037</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45937.379805787037</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45937.379805787037</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45937.379805787037</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45937.379805787037</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45937.379805787037</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45937.379805787037</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45937.379805787037</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45937.379805787037</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45937.379805787037</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45937.379805787037</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45937.379805787037</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45937.379805787037</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45937.379805787037</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45937.379805787037</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45937.379805787037</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45937.379805787037</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45937.379805787037</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45937.379805787037</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45937.379805787037</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45937.379805787037</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45937.379805787037</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45937.379805787037</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45937.379805787037</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45937.379805787037</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45937.379805787037</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45937.379805787037</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45937.379805787037</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45937.379805787037</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45937.379805787037</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45937.379805787037</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45937.379805787037</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45937.379805787037</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45937.379805787037</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45937.379805787037</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45937.379805787037</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45937.379805787037</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45937.379805787037</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45937.379805787037</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45937.379805787037</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45937.379805787037</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45937.379805787037</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45937.379805787037</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45937.379805787037</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45937.379805787037</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45937.379805787037</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45937.379805787037</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45937.379805787037</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45937.379805787037</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45937.379805787037</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45937.379805787037</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45937.379805787037</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45937.379805787037</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45937.379805787037</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45937.379805787037</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45937.379805787037</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45937.379805787037</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45937.379805787037</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45937.379805787037</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45937.379805787037</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45937.379805787037</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45937.379805787037</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45937.379805787037</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45937.379805787037</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45937.379805787037</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45937.379805787037</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45937.379805787037</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45937.379805787037</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45937.379805787037</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45937.379805787037</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45937.379805787037</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45937.379805787037</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45937.379805787037</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45937.379805787037</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45937.379805787037</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45937.379805787037</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45937.379805787037</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45937.379805787037</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45937.379805787037</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45937.379805787037</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45937.379805787037</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45937.379805787037</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45937.379805787037</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45937.379805787037</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45937.379805787037</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45937.379805787037</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45937.379805787037</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45937.379805787037</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45937.379805787037</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45937.379805787037</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45937.379805787037</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45937.379805787037</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45937.379805787037</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45937.379805787037</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45937.379805787037</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45937.379805787037</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45937.379805787037</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45937.379805787037</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45937.379805787037</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45937.379805787037</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45937.379805787037</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45937.379805787037</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45937.379805787037</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45937.379805787037</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45937.379805787037</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45937.379805787037</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45937.379805787037</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45937.379805787037</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45937.379805787037</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45937.379805787037</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45937.379805787037</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45937.379805787037</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45937.379805787037</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45937.379805787037</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45937.379805787037</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45937.379805787037</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45937.379805787037</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45937.379805787037</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45937.379805787037</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45937.379805787037</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45937.379805787037</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45937.379805787037</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45937.379805787037</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45937.379805787037</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45937.379805787037</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45937.379805787037</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45937.379805787037</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45937.379805787037</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45937.379805787037</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45937.379805787037</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45937.379805787037</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45937.379805787037</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45937.379805787037</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45937.379805787037</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45937.379805787037</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45937.379805787037</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45937.379805787037</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2025-10-07T06:07:52Z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