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481" documentId="13_ncr:1_{F6CB121F-512D-4AA6-A0C1-0FB36C537598}" xr6:coauthVersionLast="47" xr6:coauthVersionMax="47" xr10:uidLastSave="{66B2262A-FF1D-46A0-9647-8128BCADF580}"/>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1" l="1"/>
  <c r="J6" i="1"/>
  <c r="I6" i="1"/>
  <c r="B6" i="1"/>
  <c r="I2"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5" i="1"/>
  <c r="B7" i="1"/>
  <c r="B8" i="1"/>
  <c r="G2" i="1"/>
  <c r="I2" i="1"/>
  <c r="J2" i="1"/>
  <c r="L2" i="1"/>
  <c r="I3" i="1"/>
  <c r="I4" i="1"/>
  <c r="I5" i="1"/>
  <c r="I7" i="1"/>
  <c r="I8"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L5" i="1"/>
  <c r="G6" i="1"/>
  <c r="G7" i="1"/>
  <c r="L7" i="1"/>
  <c r="G8" i="1"/>
  <c r="L8" i="1"/>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<sst xmlns="http://schemas.openxmlformats.org/spreadsheetml/2006/main" count="178599" uniqueCount="39082">
  <si>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</si>
  <si>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</si>
  <si>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</si>
  <si>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</si>
  <si>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</si>
  <si>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</si>
  <si>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</si>
  <si>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</si>
  <si>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</si>
  <si>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</si>
  <si>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</si>
  <si>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</si>
  <si>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</si>
  <si>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</si>
  <si>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</si>
  <si>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</si>
  <si>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</si>
  <si>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</si>
  <si>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</si>
  <si>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</si>
  <si>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</si>
  <si>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</si>
  <si>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</si>
  <si>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</si>
  <si>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</si>
  <si>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</si>
  <si>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</si>
  <si>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</si>
  <si>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</si>
  <si>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</si>
  <si>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</si>
  <si>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</si>
  <si>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</si>
  <si>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</si>
  <si>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</si>
  <si>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</si>
  <si>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</si>
  <si>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</si>
  <si>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</si>
  <si>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</si>
  <si>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</si>
  <si>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</si>
  <si>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</si>
  <si>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</si>
  <si>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</si>
  <si>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</si>
  <si>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</si>
  <si>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</si>
  <si>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</si>
  <si>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</si>
  <si>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</si>
  <si>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</si>
  <si>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</si>
  <si>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</si>
  <si>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</si>
  <si>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</si>
  <si>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</si>
  <si>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</si>
  <si>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</si>
  <si>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</si>
  <si>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</si>
  <si>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</si>
  <si>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</si>
  <si>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</si>
  <si>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</si>
  <si>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</si>
  <si>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</si>
  <si>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</si>
  <si>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</si>
  <si>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</si>
  <si>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</si>
  <si>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</si>
  <si>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</si>
  <si>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</si>
  <si>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</si>
  <si>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</si>
  <si>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</si>
  <si>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</si>
  <si>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</si>
  <si>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</si>
  <si>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</si>
  <si>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</si>
  <si>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</si>
  <si>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</si>
  <si>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</si>
  <si>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</si>
  <si>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</si>
  <si>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</si>
  <si>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</si>
  <si>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</si>
  <si>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</si>
  <si>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</si>
  <si>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</si>
  <si>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</si>
  <si>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</si>
  <si>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</si>
  <si>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</si>
  <si>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</si>
  <si>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</si>
  <si>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</si>
  <si>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</si>
  <si>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</si>
  <si>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</si>
  <si>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</si>
  <si>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</si>
  <si>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</si>
  <si>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</si>
  <si>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</si>
  <si>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</si>
  <si>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</si>
  <si>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</si>
  <si>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</si>
  <si>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</si>
  <si>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</si>
  <si>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</si>
  <si>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</si>
  <si>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</si>
  <si>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</si>
  <si>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</si>
  <si>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</si>
  <si>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</si>
  <si>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</si>
  <si>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</si>
  <si>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</si>
  <si>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</si>
  <si>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</si>
  <si>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</si>
  <si>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</si>
  <si>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</si>
  <si>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</si>
  <si>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</si>
  <si>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</si>
  <si>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</si>
  <si>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</si>
  <si>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</si>
  <si>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</si>
  <si>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</si>
  <si>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</si>
  <si>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</si>
  <si>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</si>
  <si>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</si>
  <si>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</si>
  <si>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</si>
  <si>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</si>
  <si>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</si>
  <si>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</si>
  <si>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</si>
  <si>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</si>
  <si>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</si>
  <si>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</si>
  <si>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</si>
  <si>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</si>
  <si>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</si>
  <si>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</si>
  <si>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</si>
  <si>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</si>
  <si>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</si>
  <si>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</si>
  <si>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</si>
  <si>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</si>
  <si>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</si>
  <si>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</si>
  <si>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</si>
  <si>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</si>
  <si>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</si>
  <si>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</si>
  <si>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</si>
  <si>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</si>
  <si>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</si>
  <si>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</si>
  <si>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</si>
  <si>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</si>
  <si>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</si>
  <si>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</si>
  <si>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</si>
  <si>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</si>
  <si>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</si>
  <si>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</si>
  <si>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</si>
  <si>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</si>
  <si>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</si>
  <si>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</si>
  <si>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</si>
  <si>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</si>
  <si>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</si>
  <si>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</si>
  <si>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</si>
  <si>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</si>
  <si>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</si>
  <si>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</si>
  <si>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</si>
  <si>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</si>
  <si>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</si>
  <si>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</si>
  <si>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</si>
  <si>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</si>
  <si>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</si>
  <si>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</si>
  <si>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</si>
  <si>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</si>
  <si>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</si>
  <si>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</si>
  <si>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</si>
  <si>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</si>
  <si>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</si>
  <si>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</si>
  <si>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</si>
  <si>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</si>
  <si>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</si>
  <si>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</si>
  <si>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</si>
  <si>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</si>
  <si>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</si>
  <si>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</si>
  <si>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</si>
  <si>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</si>
  <si>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</si>
  <si>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</si>
  <si>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</si>
  <si>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</si>
  <si>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</si>
  <si>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</si>
  <si>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</si>
  <si>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</si>
  <si>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</si>
  <si>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</si>
  <si>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</si>
  <si>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</si>
  <si>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</si>
  <si>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</si>
  <si>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</si>
  <si>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</si>
  <si>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</si>
  <si>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</si>
  <si>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</si>
  <si>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</si>
  <si>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</si>
  <si>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</si>
  <si>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</si>
  <si>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</si>
  <si>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</si>
  <si>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</si>
  <si>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</si>
  <si>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</si>
  <si>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</si>
  <si>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</si>
  <si>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</si>
  <si>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</si>
  <si>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</si>
  <si>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</si>
  <si>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</si>
  <si>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</si>
  <si>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</si>
  <si>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</si>
  <si>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</si>
  <si>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</si>
  <si>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</si>
  <si>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</si>
  <si>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</si>
  <si>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</si>
  <si>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</si>
  <si>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</si>
  <si>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</si>
  <si>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</si>
  <si>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</si>
  <si>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</si>
  <si>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</si>
  <si>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</si>
  <si>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</si>
  <si>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</si>
  <si>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</si>
  <si>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</si>
  <si>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</si>
  <si>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</si>
  <si>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</si>
  <si>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</si>
  <si>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</si>
  <si>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</si>
  <si>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</si>
  <si>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</si>
  <si>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</si>
  <si>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</si>
  <si>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</si>
  <si>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</si>
  <si>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</si>
  <si>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</si>
  <si>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</si>
  <si>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</si>
  <si>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</si>
  <si>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</si>
  <si>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</si>
  <si>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</si>
  <si>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</si>
  <si>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</si>
  <si>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</si>
  <si>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</si>
  <si>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</si>
  <si>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</si>
  <si>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</si>
  <si>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</si>
  <si>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</si>
  <si>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</si>
  <si>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</si>
  <si>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</si>
  <si>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</si>
  <si>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</si>
  <si>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</si>
  <si>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</si>
  <si>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</si>
  <si>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</si>
  <si>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</si>
  <si>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</si>
  <si>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</si>
  <si>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</si>
  <si>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</si>
  <si>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</si>
  <si>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</si>
  <si>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</si>
  <si>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</si>
  <si>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</si>
  <si>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</si>
  <si>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</si>
  <si>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</si>
  <si>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</si>
  <si>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</si>
  <si>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</si>
  <si>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</si>
  <si>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</si>
  <si>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</si>
  <si>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</si>
  <si>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</si>
  <si>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</si>
  <si>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</si>
  <si>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</si>
  <si>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</si>
  <si>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</si>
  <si>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</si>
  <si>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</si>
  <si>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</si>
  <si>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</si>
  <si>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</si>
  <si>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</si>
  <si>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</si>
  <si>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</si>
  <si>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</si>
  <si>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</si>
  <si>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</si>
  <si>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</si>
  <si>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</si>
  <si>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</si>
  <si>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</si>
  <si>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</si>
  <si>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</si>
  <si>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</si>
  <si>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</si>
  <si>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</si>
  <si>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</si>
  <si>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</si>
  <si>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</si>
  <si>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</si>
  <si>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</si>
  <si>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</si>
  <si>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</si>
  <si>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</si>
  <si>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</si>
  <si>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</si>
  <si>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</si>
  <si>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</si>
  <si>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</si>
  <si>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</si>
  <si>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</si>
  <si>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</si>
  <si>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</si>
  <si>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</si>
  <si>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</si>
  <si>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</si>
  <si>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</si>
  <si>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</si>
  <si>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</si>
  <si>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</si>
  <si>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</si>
  <si>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</si>
  <si>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</si>
  <si>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</si>
  <si>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</si>
  <si>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</si>
  <si>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</si>
  <si>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</si>
  <si>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</si>
  <si>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</si>
  <si>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</si>
  <si>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</si>
  <si>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</si>
  <si>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</si>
  <si>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</si>
  <si>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</si>
  <si>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</si>
  <si>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</si>
  <si>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</si>
  <si>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</si>
  <si>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</si>
  <si>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</si>
  <si>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</si>
  <si>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</si>
  <si>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</si>
  <si>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</si>
  <si>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</si>
  <si>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</si>
  <si>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</si>
  <si>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</si>
  <si>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</si>
  <si>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</si>
  <si>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</si>
  <si>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</si>
  <si>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</si>
  <si>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</si>
  <si>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</si>
  <si>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</si>
  <si>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</si>
  <si>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</si>
  <si>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</si>
  <si>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</si>
  <si>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</si>
  <si>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</si>
  <si>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</si>
  <si>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</si>
  <si>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</si>
  <si>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</si>
  <si>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</si>
  <si>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</si>
  <si>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</si>
  <si>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</si>
  <si>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</si>
  <si>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</si>
  <si>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</si>
  <si>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</si>
  <si>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</si>
  <si>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</si>
  <si>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</si>
  <si>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</si>
  <si>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</si>
  <si>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</si>
  <si>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</si>
  <si>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</si>
  <si>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</si>
  <si>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</si>
  <si>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</si>
  <si>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</si>
  <si>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</si>
  <si>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</si>
  <si>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</si>
  <si>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</si>
  <si>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</si>
  <si>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</si>
  <si>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</si>
  <si>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</si>
  <si>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</si>
  <si>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</si>
  <si>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</si>
  <si>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</si>
  <si>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</si>
  <si>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</si>
  <si>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</si>
  <si>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</si>
  <si>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</si>
  <si>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</si>
  <si>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</si>
  <si>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</si>
  <si>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</si>
  <si>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</si>
  <si>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</si>
  <si>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</si>
  <si>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</si>
  <si>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</si>
  <si>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</si>
  <si>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</si>
  <si>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</si>
  <si>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</si>
  <si>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</si>
  <si>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</si>
  <si>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</si>
  <si>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</si>
  <si>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</si>
  <si>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</si>
  <si>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</si>
  <si>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</si>
  <si>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</si>
  <si>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</si>
  <si>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</si>
  <si>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</si>
  <si>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</si>
  <si>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</si>
  <si>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</si>
  <si>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</si>
  <si>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</si>
  <si>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</si>
  <si>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</si>
  <si>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</si>
  <si>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</si>
  <si>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</si>
  <si>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</si>
  <si>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</si>
  <si>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</si>
  <si>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</si>
  <si>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</si>
  <si>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</si>
  <si>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</si>
  <si>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</si>
  <si>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</si>
  <si>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</si>
  <si>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</si>
  <si>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</si>
  <si>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</si>
  <si>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</si>
  <si>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</si>
  <si>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</si>
  <si>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</si>
  <si>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</si>
  <si>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</si>
  <si>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</si>
  <si>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</si>
  <si>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</si>
  <si>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</si>
  <si>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</si>
  <si>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</si>
  <si>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</si>
  <si>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</si>
  <si>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</si>
  <si>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</si>
  <si>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</si>
  <si>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</si>
  <si>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</si>
  <si>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</si>
  <si>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</si>
  <si>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</si>
  <si>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</si>
  <si>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</si>
  <si>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</si>
  <si>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</si>
  <si>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</si>
  <si>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</si>
  <si>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</si>
  <si>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</si>
  <si>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</si>
  <si>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</si>
  <si>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</si>
  <si>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</si>
  <si>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</si>
  <si>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</si>
  <si>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</si>
  <si>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</si>
  <si>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</si>
  <si>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</si>
  <si>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</si>
  <si>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</si>
  <si>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</si>
  <si>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</si>
  <si>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</si>
  <si>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</si>
  <si>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</si>
  <si>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</si>
  <si>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</si>
  <si>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</si>
  <si>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</si>
  <si>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</si>
  <si>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</si>
  <si>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</si>
  <si>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</si>
  <si>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</si>
  <si>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</si>
  <si>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</si>
  <si>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</si>
  <si>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</si>
  <si>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</si>
  <si>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</si>
  <si>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</si>
  <si>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</si>
  <si>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</si>
  <si>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</si>
  <si>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</si>
  <si>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</si>
  <si>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</si>
  <si>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</si>
  <si>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</si>
  <si>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</si>
  <si>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</si>
  <si>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</si>
  <si>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</si>
  <si>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</si>
  <si>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</si>
  <si>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</si>
  <si>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</si>
  <si>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</si>
  <si>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</si>
  <si>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</si>
  <si>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</si>
  <si>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</si>
  <si>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</si>
  <si>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</si>
  <si>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</si>
  <si>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</si>
  <si>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</si>
  <si>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</si>
  <si>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</si>
  <si>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</si>
  <si>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</si>
  <si>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</si>
  <si>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</si>
  <si>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</si>
  <si>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</si>
  <si>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</si>
  <si>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</si>
  <si>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</si>
  <si>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</si>
  <si>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</si>
  <si>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</si>
  <si>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</si>
  <si>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</si>
  <si>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</si>
  <si>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</si>
  <si>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</si>
  <si>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</si>
  <si>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</si>
  <si>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</si>
  <si>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</si>
  <si>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</si>
  <si>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</si>
  <si>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</si>
  <si>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</si>
  <si>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</si>
  <si>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</si>
  <si>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</si>
  <si>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</si>
  <si>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</si>
  <si>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</si>
  <si>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</si>
  <si>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</si>
  <si>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</si>
  <si>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</si>
  <si>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</si>
  <si>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</si>
  <si>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</si>
  <si>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</si>
  <si>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</si>
  <si>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</si>
  <si>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</si>
  <si>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</si>
  <si>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</si>
  <si>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</si>
  <si>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</si>
  <si>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</si>
  <si>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</si>
  <si>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</si>
  <si>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</si>
  <si>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</si>
  <si>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</si>
  <si>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</si>
  <si>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</si>
  <si>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</si>
  <si>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</si>
  <si>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</si>
  <si>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</si>
  <si>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</si>
  <si>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</si>
  <si>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</si>
  <si>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</si>
  <si>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</si>
  <si>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</si>
  <si>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</si>
  <si>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</si>
  <si>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</si>
  <si>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</si>
  <si>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</si>
  <si>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</si>
  <si>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</si>
  <si>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</si>
  <si>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</si>
  <si>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</si>
  <si>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</si>
  <si>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</si>
  <si>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</si>
  <si>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</si>
  <si>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</si>
  <si>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</si>
  <si>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</si>
  <si>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</si>
  <si>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</si>
  <si>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</si>
  <si>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</si>
  <si>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</si>
  <si>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</si>
  <si>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</si>
  <si>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</si>
  <si>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</si>
  <si>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</si>
  <si>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</si>
  <si>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</si>
  <si>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</si>
  <si>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</si>
  <si>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</si>
  <si>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</si>
  <si>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</si>
  <si>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</si>
  <si>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</si>
  <si>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</si>
  <si>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</si>
  <si>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</si>
  <si>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</si>
  <si>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</si>
  <si>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</si>
  <si>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</si>
  <si>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</si>
  <si>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</si>
  <si>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</si>
  <si>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</si>
  <si>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</si>
  <si>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</si>
  <si>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</si>
  <si>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</si>
  <si>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</si>
  <si>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</si>
  <si>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</si>
  <si>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</si>
  <si>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</si>
  <si>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</si>
  <si>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</si>
  <si>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</si>
  <si>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</si>
  <si>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</si>
  <si>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</si>
  <si>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</si>
  <si>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</si>
  <si>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</si>
  <si>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</si>
  <si>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</si>
  <si>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</si>
  <si>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</si>
  <si>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</si>
  <si>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</si>
  <si>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</si>
  <si>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</si>
  <si>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</si>
  <si>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</si>
  <si>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</si>
  <si>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</si>
  <si>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</si>
  <si>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</si>
  <si>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</si>
  <si>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</si>
  <si>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</si>
  <si>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</si>
  <si>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</si>
  <si>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</si>
  <si>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</si>
  <si>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</si>
  <si>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</si>
  <si>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</si>
  <si>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</si>
  <si>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</si>
  <si>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</si>
  <si>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</si>
  <si>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</si>
  <si>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</si>
  <si>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</si>
  <si>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</si>
  <si>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</si>
  <si>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</si>
  <si>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</si>
  <si>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</si>
  <si>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</si>
  <si>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</si>
  <si>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</si>
  <si>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</si>
  <si>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</si>
  <si>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</si>
  <si>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</si>
  <si>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</si>
  <si>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</si>
  <si>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</si>
  <si>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</si>
  <si>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</si>
  <si>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</si>
  <si>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</si>
  <si>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</si>
  <si>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</si>
  <si>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</si>
  <si>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</si>
  <si>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</si>
  <si>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</si>
  <si>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</si>
  <si>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</si>
  <si>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</si>
  <si>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</si>
  <si>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</si>
  <si>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</si>
  <si>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</si>
  <si>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</si>
  <si>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</si>
  <si>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</si>
  <si>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</si>
  <si>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</si>
  <si>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</si>
  <si>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</si>
  <si>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</si>
  <si>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</si>
  <si>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</si>
  <si>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</si>
  <si>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</si>
  <si>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</si>
  <si>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</si>
  <si>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</si>
  <si>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</si>
  <si>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</si>
  <si>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</si>
  <si>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</si>
  <si>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</si>
  <si>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</si>
  <si>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</si>
  <si>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</si>
  <si>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</si>
  <si>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</si>
  <si>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</si>
  <si>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</si>
  <si>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</si>
  <si>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</si>
  <si>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</si>
  <si>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</si>
  <si>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</si>
  <si>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</si>
  <si>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</si>
  <si>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</si>
  <si>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</si>
  <si>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</si>
  <si>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</si>
  <si>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</si>
  <si>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</si>
  <si>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</si>
  <si>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</si>
  <si>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</si>
  <si>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</si>
  <si>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</si>
  <si>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</si>
  <si>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</si>
  <si>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</si>
  <si>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</si>
  <si>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</si>
  <si>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</si>
  <si>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</si>
  <si>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</si>
  <si>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</si>
  <si>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</si>
  <si>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</si>
  <si>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</si>
  <si>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</si>
  <si>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</si>
  <si>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</si>
  <si>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</si>
  <si>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</si>
  <si>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</si>
  <si>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</si>
  <si>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</si>
  <si>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</si>
  <si>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</si>
  <si>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</si>
  <si>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</si>
  <si>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</si>
  <si>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</si>
  <si>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</si>
  <si>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</si>
  <si>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</si>
  <si>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</si>
  <si>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</si>
  <si>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</si>
  <si>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</si>
  <si>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</si>
  <si>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</si>
  <si>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</si>
  <si>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</si>
  <si>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</si>
  <si>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</si>
  <si>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</si>
  <si>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</si>
  <si>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</si>
  <si>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</si>
  <si>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</si>
  <si>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</si>
  <si>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</si>
  <si>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</si>
  <si>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</si>
  <si>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</si>
  <si>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</si>
  <si>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</si>
  <si>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</si>
  <si>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</si>
  <si>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</si>
  <si>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</si>
  <si>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</si>
  <si>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</si>
  <si>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</si>
  <si>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</si>
  <si>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</si>
  <si>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</si>
  <si>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</si>
  <si>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</si>
  <si>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</si>
  <si>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</si>
  <si>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</si>
  <si>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</si>
  <si>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</si>
  <si>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</si>
  <si>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</si>
  <si>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</si>
  <si>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</si>
  <si>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</si>
  <si>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</si>
  <si>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</si>
  <si>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</si>
  <si>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</si>
  <si>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</si>
  <si>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</si>
  <si>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</si>
  <si>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</si>
  <si>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</si>
  <si>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</si>
  <si>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</si>
  <si>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</si>
  <si>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</si>
  <si>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</si>
  <si>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</si>
  <si>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</si>
  <si>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</si>
  <si>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</si>
  <si>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</si>
  <si>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</si>
  <si>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</si>
  <si>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</si>
  <si>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</si>
  <si>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</si>
  <si>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</si>
  <si>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</si>
  <si>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</si>
  <si>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</si>
  <si>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</si>
  <si>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</si>
  <si>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</si>
  <si>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</si>
  <si>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</si>
  <si>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</si>
  <si>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</si>
  <si>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</si>
  <si>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</si>
  <si>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</si>
  <si>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</si>
  <si>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</si>
  <si>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</si>
  <si>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</si>
  <si>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</si>
  <si>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</si>
  <si>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</si>
  <si>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</si>
  <si>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</si>
  <si>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</si>
  <si>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</si>
  <si>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</si>
  <si>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</si>
  <si>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</si>
  <si>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</si>
  <si>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</si>
  <si>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</si>
  <si>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</si>
  <si>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</si>
  <si>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</si>
  <si>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</si>
  <si>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</si>
  <si>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</si>
  <si>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</si>
  <si>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</si>
  <si>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</si>
  <si>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</si>
  <si>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</si>
  <si>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</si>
  <si>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</si>
  <si>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</si>
  <si>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</si>
  <si>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</si>
  <si>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</si>
  <si>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</si>
  <si>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</si>
  <si>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</si>
  <si>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</si>
  <si>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</si>
  <si>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</si>
  <si>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</si>
  <si>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</si>
  <si>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</si>
  <si>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</si>
  <si>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</si>
  <si>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</si>
  <si>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</si>
  <si>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</si>
  <si>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</si>
  <si>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</si>
  <si>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</si>
  <si>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</si>
  <si>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</si>
  <si>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</si>
  <si>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</si>
  <si>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</si>
  <si>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</si>
  <si>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</si>
  <si>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</si>
  <si>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</si>
  <si>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</si>
  <si>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</si>
  <si>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</si>
  <si>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</si>
  <si>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</si>
  <si>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</si>
  <si>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</si>
  <si>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</si>
  <si>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</si>
  <si>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</si>
  <si>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</si>
  <si>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</si>
  <si>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</si>
  <si>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</si>
  <si>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</si>
  <si>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</si>
  <si>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</si>
  <si>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</si>
  <si>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</si>
  <si>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</si>
  <si>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</si>
  <si>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</si>
  <si>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</si>
  <si>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</si>
  <si>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</si>
  <si>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</si>
  <si>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</si>
  <si>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</si>
  <si>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</si>
  <si>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</si>
  <si>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</si>
  <si>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</si>
  <si>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</si>
  <si>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</si>
  <si>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</si>
  <si>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</si>
  <si>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</si>
  <si>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</si>
  <si>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</si>
  <si>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</si>
  <si>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</si>
  <si>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</si>
  <si>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</si>
  <si>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</si>
  <si>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</si>
  <si>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</si>
  <si>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</si>
  <si>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</si>
  <si>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</si>
  <si>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</si>
  <si>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</si>
  <si>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</si>
  <si>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</si>
  <si>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</si>
  <si>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</si>
  <si>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</si>
  <si>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</si>
  <si>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</si>
  <si>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</si>
  <si>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</si>
  <si>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</si>
  <si>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</si>
  <si>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</si>
  <si>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</si>
  <si>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</si>
  <si>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</si>
  <si>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</si>
  <si>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</si>
  <si>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</si>
  <si>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</si>
  <si>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</si>
  <si>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</si>
  <si>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</si>
  <si>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</si>
  <si>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</si>
  <si>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</si>
  <si>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</si>
  <si>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</si>
  <si>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</si>
  <si>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</si>
  <si>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</si>
  <si>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</si>
  <si>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</si>
  <si>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</si>
  <si>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</si>
  <si>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</si>
  <si>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</si>
  <si>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</si>
  <si>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</si>
  <si>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</si>
  <si>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</si>
  <si>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</si>
  <si>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</si>
  <si>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</si>
  <si>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</si>
  <si>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</si>
  <si>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</si>
  <si>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</si>
  <si>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</si>
  <si>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</si>
  <si>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</si>
  <si>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</si>
  <si>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</si>
  <si>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</si>
  <si>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</si>
  <si>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</si>
  <si>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</si>
  <si>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</si>
  <si>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</si>
  <si>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</si>
  <si>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</si>
  <si>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</si>
  <si>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</si>
  <si>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</si>
  <si>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</si>
  <si>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</si>
  <si>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</si>
  <si>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</si>
  <si>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</si>
  <si>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</si>
  <si>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</si>
  <si>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</si>
  <si>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</si>
  <si>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</si>
  <si>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</si>
  <si>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</si>
  <si>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</si>
  <si>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</si>
  <si>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</si>
  <si>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</si>
  <si>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</si>
  <si>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</si>
  <si>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</si>
  <si>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</si>
  <si>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</si>
  <si>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</si>
  <si>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</si>
  <si>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</si>
  <si>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</si>
  <si>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</si>
  <si>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</si>
  <si>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</si>
  <si>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</si>
  <si>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</si>
  <si>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</si>
  <si>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</si>
  <si>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</si>
  <si>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</si>
  <si>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</si>
  <si>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</si>
  <si>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</si>
  <si>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</si>
  <si>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</si>
  <si>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</si>
  <si>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</si>
  <si>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</si>
  <si>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</si>
  <si>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</si>
  <si>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</si>
  <si>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</si>
  <si>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</si>
  <si>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</si>
  <si>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</si>
  <si>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</si>
  <si>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</si>
  <si>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</si>
  <si>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</si>
  <si>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</si>
  <si>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</si>
  <si>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</si>
  <si>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</si>
  <si>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</si>
  <si>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</si>
  <si>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</si>
  <si>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</si>
  <si>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</si>
  <si>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</si>
  <si>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</si>
  <si>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</si>
  <si>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</si>
  <si>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</si>
  <si>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</si>
  <si>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</si>
  <si>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</si>
  <si>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</si>
  <si>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</si>
  <si>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</si>
  <si>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</si>
  <si>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</si>
  <si>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</si>
  <si>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</si>
  <si>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</si>
  <si>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</si>
  <si>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</si>
  <si>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</si>
  <si>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</si>
  <si>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</si>
  <si>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</si>
  <si>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</si>
  <si>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</si>
  <si>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</si>
  <si>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</si>
  <si>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</si>
  <si>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</si>
  <si>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</si>
  <si>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</si>
  <si>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</si>
  <si>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</si>
  <si>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</si>
  <si>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</si>
  <si>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</si>
  <si>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</si>
  <si>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</si>
  <si>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</si>
  <si>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</si>
  <si>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</si>
  <si>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</si>
  <si>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</si>
  <si>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</si>
  <si>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</si>
  <si>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</si>
  <si>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</si>
  <si>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</si>
  <si>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</si>
  <si>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</si>
  <si>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</si>
  <si>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</si>
  <si>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</si>
  <si>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</si>
  <si>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</si>
  <si>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</si>
  <si>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</si>
  <si>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</si>
  <si>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</si>
  <si>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</si>
  <si>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</si>
  <si>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</si>
  <si>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</si>
  <si>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</si>
  <si>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</si>
  <si>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</si>
  <si>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</si>
  <si>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</si>
  <si>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</si>
  <si>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</si>
  <si>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</si>
  <si>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</si>
  <si>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</si>
  <si>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</si>
  <si>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</si>
  <si>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</si>
  <si>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</si>
  <si>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</si>
  <si>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</si>
  <si>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</si>
  <si>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</si>
  <si>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</si>
  <si>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</si>
  <si>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</si>
  <si>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</si>
  <si>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</si>
  <si>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</si>
  <si>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</si>
  <si>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</si>
  <si>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</si>
  <si>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</si>
  <si>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</si>
  <si>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</si>
  <si>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</si>
  <si>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</si>
  <si>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</si>
  <si>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</si>
  <si>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</si>
  <si>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</si>
  <si>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</si>
  <si>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</si>
  <si>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</si>
  <si>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</si>
  <si>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</si>
  <si>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</si>
  <si>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</si>
  <si>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</si>
  <si>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</si>
  <si>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</si>
  <si>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</si>
  <si>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</si>
  <si>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</si>
  <si>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</si>
  <si>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</si>
  <si>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</si>
  <si>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</si>
  <si>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</si>
  <si>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</si>
  <si>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</si>
  <si>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</si>
  <si>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</si>
  <si>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</si>
  <si>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</si>
  <si>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</si>
  <si>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</si>
  <si>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</si>
  <si>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</si>
  <si>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</si>
  <si>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</si>
  <si>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</si>
  <si>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</si>
  <si>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</si>
  <si>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</si>
  <si>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</si>
  <si>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</si>
  <si>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</si>
  <si>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</si>
  <si>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</si>
  <si>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</si>
  <si>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</si>
  <si>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</si>
  <si>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</si>
  <si>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</si>
  <si>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</si>
  <si>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</si>
  <si>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</si>
  <si>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</si>
  <si>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</si>
  <si>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</si>
  <si>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</si>
  <si>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</si>
  <si>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</si>
  <si>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</si>
  <si>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</si>
  <si>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</si>
  <si>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</si>
  <si>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</si>
  <si>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</si>
  <si>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</si>
  <si>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</si>
  <si>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</si>
  <si>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</si>
  <si>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</si>
  <si>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</si>
  <si>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</si>
  <si>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</si>
  <si>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</si>
  <si>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</si>
  <si>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</si>
  <si>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</si>
  <si>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</si>
  <si>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</si>
  <si>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</si>
  <si>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</si>
  <si>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</si>
  <si>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</si>
  <si>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</si>
  <si>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</si>
  <si>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</si>
  <si>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</si>
  <si>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</si>
  <si>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</si>
  <si>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</si>
  <si>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</si>
  <si>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</si>
  <si>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</si>
  <si>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</si>
  <si>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</si>
  <si>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</si>
  <si>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</si>
  <si>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</si>
  <si>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</si>
  <si>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</si>
  <si>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</si>
  <si>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</si>
  <si>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</si>
  <si>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</si>
  <si>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</si>
  <si>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</si>
  <si>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</si>
  <si>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</si>
  <si>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</si>
  <si>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</si>
  <si>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</si>
  <si>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</si>
  <si>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</si>
  <si>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</si>
  <si>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</si>
  <si>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</si>
  <si>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</si>
  <si>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</si>
  <si>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</si>
  <si>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</si>
  <si>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</si>
  <si>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</si>
  <si>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</si>
  <si>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</si>
  <si>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</si>
  <si>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</si>
  <si>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</si>
  <si>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</si>
  <si>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</si>
  <si>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</si>
  <si>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</si>
  <si>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</si>
  <si>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</si>
  <si>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</si>
  <si>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</si>
  <si>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</si>
  <si>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</si>
  <si>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</si>
  <si>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</si>
  <si>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</si>
  <si>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</si>
  <si>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</si>
  <si>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</si>
  <si>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</si>
  <si>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</si>
  <si>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</si>
  <si>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</si>
  <si>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</si>
  <si>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</si>
  <si>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</si>
  <si>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</si>
  <si>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</si>
  <si>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</si>
  <si>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</si>
  <si>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</si>
  <si>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</si>
  <si>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</si>
  <si>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</si>
  <si>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</si>
  <si>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</si>
  <si>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</si>
  <si>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</si>
  <si>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</si>
  <si>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</si>
  <si>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</si>
  <si>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</si>
  <si>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</si>
  <si>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</si>
  <si>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</si>
  <si>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</si>
  <si>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</si>
  <si>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</si>
  <si>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</si>
  <si>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</si>
  <si>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</si>
  <si>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</si>
  <si>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</si>
  <si>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</si>
  <si>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</si>
  <si>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</si>
  <si>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</si>
  <si>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</si>
  <si>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</si>
  <si>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</si>
  <si>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</si>
  <si>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</si>
  <si>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</si>
  <si>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</si>
  <si>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</si>
  <si>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</si>
  <si>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</si>
  <si>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</si>
  <si>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</si>
  <si>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</si>
  <si>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</si>
  <si>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</si>
  <si>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</si>
  <si>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</si>
  <si>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</si>
  <si>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</si>
  <si>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</si>
  <si>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</si>
  <si>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</si>
  <si>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</si>
  <si>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</si>
  <si>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</si>
  <si>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</si>
  <si>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</si>
  <si>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</si>
  <si>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</si>
  <si>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</si>
  <si>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</si>
  <si>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</si>
  <si>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</si>
  <si>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</si>
  <si>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</si>
  <si>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</si>
  <si>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</si>
  <si>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</si>
  <si>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</si>
  <si>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</si>
  <si>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</si>
  <si>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</si>
  <si>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</si>
  <si>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</si>
  <si>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</si>
  <si>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</si>
  <si>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</si>
  <si>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</si>
  <si>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</si>
  <si>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</si>
  <si>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</si>
  <si>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</si>
  <si>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</si>
  <si>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</si>
  <si>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</si>
  <si>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</si>
  <si>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</si>
  <si>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</si>
  <si>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</si>
  <si>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</si>
  <si>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</si>
  <si>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</si>
  <si>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</si>
  <si>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</si>
  <si>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</si>
  <si>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</si>
  <si>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</si>
  <si>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</si>
  <si>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</si>
  <si>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</si>
  <si>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</si>
  <si>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</si>
  <si>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</si>
  <si>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</si>
  <si>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</si>
  <si>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</si>
  <si>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</si>
  <si>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</si>
  <si>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</si>
  <si>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</si>
  <si>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</si>
  <si>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</si>
  <si>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</si>
  <si>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</si>
  <si>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</si>
  <si>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</si>
  <si>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</si>
  <si>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</si>
  <si>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</si>
  <si>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</si>
  <si>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</si>
  <si>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</si>
  <si>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</si>
  <si>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</si>
  <si>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</si>
  <si>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</si>
  <si>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</si>
  <si>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</si>
  <si>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</si>
  <si>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</si>
  <si>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</si>
  <si>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</si>
  <si>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</si>
  <si>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</si>
  <si>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</si>
  <si>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</si>
  <si>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</si>
  <si>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</si>
  <si>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</si>
  <si>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</si>
  <si>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</si>
  <si>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</si>
  <si>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</si>
  <si>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</si>
  <si>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</si>
  <si>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</si>
  <si>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</si>
  <si>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</si>
  <si>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</si>
  <si>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</si>
  <si>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</si>
  <si>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</si>
  <si>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</si>
  <si>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</si>
  <si>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</si>
  <si>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</si>
  <si>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</si>
  <si>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</si>
  <si>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</si>
  <si>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</si>
  <si>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</si>
  <si>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</si>
  <si>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</si>
  <si>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</si>
  <si>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</si>
  <si>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</si>
  <si>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</si>
  <si>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</si>
  <si>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</si>
  <si>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</si>
  <si>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</si>
  <si>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</si>
  <si>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</si>
  <si>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</si>
  <si>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</si>
  <si>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</si>
  <si>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</si>
  <si>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</si>
  <si>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</si>
  <si>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</si>
  <si>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</si>
  <si>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</si>
  <si>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</si>
  <si>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</si>
  <si>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</si>
  <si>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</si>
  <si>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</si>
  <si>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</si>
  <si>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</si>
  <si>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</si>
  <si>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</si>
  <si>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</si>
  <si>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</si>
  <si>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</si>
  <si>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</si>
  <si>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</si>
  <si>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</si>
  <si>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</si>
  <si>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</si>
  <si>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</si>
  <si>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</si>
  <si>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</si>
  <si>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</si>
  <si>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</si>
  <si>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</si>
  <si>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</si>
  <si>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</si>
  <si>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</si>
  <si>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</si>
  <si>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</si>
  <si>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</si>
  <si>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</si>
  <si>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</si>
  <si>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</si>
  <si>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</si>
  <si>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</si>
  <si>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</si>
  <si>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</si>
  <si>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</si>
  <si>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</si>
  <si>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</si>
  <si>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</si>
  <si>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</si>
  <si>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</si>
  <si>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</si>
  <si>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</si>
  <si>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</si>
  <si>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</si>
  <si>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</si>
  <si>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</si>
  <si>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</si>
  <si>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</si>
  <si>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</si>
  <si>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</si>
  <si>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</si>
  <si>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</si>
  <si>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</si>
  <si>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</si>
  <si>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</si>
  <si>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</si>
  <si>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</si>
  <si>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</si>
  <si>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</si>
  <si>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</si>
  <si>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</si>
  <si>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</si>
  <si>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</si>
  <si>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</si>
  <si>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</si>
  <si>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</si>
  <si>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</si>
  <si>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</si>
  <si>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</si>
  <si>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</si>
  <si>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</si>
  <si>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</si>
  <si>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</si>
  <si>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</si>
  <si>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</si>
  <si>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</si>
  <si>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</si>
  <si>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</si>
  <si>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</si>
  <si>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</si>
  <si>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</si>
  <si>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</si>
  <si>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</si>
  <si>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</si>
  <si>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</si>
  <si>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</si>
  <si>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</si>
  <si>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</si>
  <si>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</si>
  <si>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</si>
  <si>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</si>
  <si>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</si>
  <si>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</si>
  <si>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</si>
  <si>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</si>
  <si>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</si>
  <si>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</si>
  <si>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</si>
  <si>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</si>
  <si>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</si>
  <si>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</si>
  <si>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</si>
  <si>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</si>
  <si>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</si>
  <si>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</si>
  <si>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</si>
  <si>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</si>
  <si>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</si>
  <si>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</si>
  <si>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</si>
  <si>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</si>
  <si>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</si>
  <si>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</si>
  <si>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</si>
  <si>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</si>
  <si>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</si>
  <si>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</si>
  <si>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</si>
  <si>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</si>
  <si>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</si>
  <si>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</si>
  <si>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</si>
  <si>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</si>
  <si>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</si>
  <si>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</si>
  <si>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</si>
  <si>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</si>
  <si>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</si>
  <si>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</si>
  <si>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</si>
  <si>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</si>
  <si>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</si>
  <si>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</si>
  <si>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</si>
  <si>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</si>
  <si>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</si>
  <si>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</si>
  <si>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</si>
  <si>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</si>
  <si>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</si>
  <si>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</si>
  <si>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</si>
  <si>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</si>
  <si>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</si>
  <si>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</si>
  <si>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</si>
  <si>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</si>
  <si>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</si>
  <si>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</si>
  <si>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</si>
  <si>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</si>
  <si>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</si>
  <si>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</si>
  <si>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</si>
  <si>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</si>
  <si>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</si>
  <si>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</si>
  <si>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</si>
  <si>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</si>
  <si>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</si>
  <si>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</si>
  <si>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</si>
  <si>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</si>
  <si>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</si>
  <si>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</si>
  <si>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</si>
  <si>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</si>
  <si>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</si>
  <si>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</si>
  <si>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</si>
  <si>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</si>
  <si>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</si>
  <si>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</si>
  <si>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</si>
  <si>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</si>
  <si>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</si>
  <si>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</si>
  <si>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</si>
  <si>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</si>
  <si>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</si>
  <si>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</si>
  <si>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</si>
  <si>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</si>
  <si>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</si>
  <si>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</si>
  <si>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</si>
  <si>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</si>
  <si>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</si>
  <si>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</si>
  <si>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</si>
  <si>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</si>
  <si>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</si>
  <si>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</si>
  <si>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</si>
  <si>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</si>
  <si>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</si>
  <si>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</si>
  <si>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</si>
  <si>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</si>
  <si>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</si>
  <si>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</si>
  <si>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</si>
  <si>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</si>
  <si>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</si>
  <si>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</si>
  <si>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</si>
  <si>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</si>
  <si>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</si>
  <si>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</si>
  <si>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</si>
  <si>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</si>
  <si>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</si>
  <si>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</si>
  <si>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</si>
  <si>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</si>
  <si>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</si>
  <si>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</si>
  <si>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</si>
  <si>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</si>
  <si>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</si>
  <si>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</si>
  <si>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</si>
  <si>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</si>
  <si>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</si>
  <si>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</si>
  <si>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</si>
  <si>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</si>
  <si>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</si>
  <si>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</si>
  <si>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</si>
  <si>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</si>
  <si>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</si>
  <si>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</si>
  <si>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</si>
  <si>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</si>
  <si>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</si>
  <si>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</si>
  <si>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</si>
  <si>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</si>
  <si>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</si>
  <si>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</si>
  <si>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</si>
  <si>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</si>
  <si>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</si>
  <si>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</si>
  <si>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</si>
  <si>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</si>
  <si>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</si>
  <si>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</si>
  <si>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</si>
  <si>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</si>
  <si>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</si>
  <si>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</si>
  <si>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</si>
  <si>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</si>
  <si>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</si>
  <si>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</si>
  <si>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</si>
  <si>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</si>
  <si>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</si>
  <si>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</si>
  <si>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</si>
  <si>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</si>
  <si>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</si>
  <si>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</si>
  <si>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</si>
  <si>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</si>
  <si>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</si>
  <si>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</si>
  <si>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</si>
  <si>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</si>
  <si>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</si>
  <si>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</si>
  <si>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</si>
  <si>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</si>
  <si>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</si>
  <si>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</si>
  <si>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</si>
  <si>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</si>
  <si>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</si>
  <si>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</si>
  <si>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</si>
  <si>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</si>
  <si>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</si>
  <si>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</si>
  <si>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</si>
  <si>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</si>
  <si>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</si>
  <si>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</si>
  <si>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</si>
  <si>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</si>
  <si>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</si>
  <si>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</si>
  <si>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</si>
  <si>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</si>
  <si>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</si>
  <si>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</si>
  <si>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</si>
  <si>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</si>
  <si>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</si>
  <si>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</si>
  <si>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</si>
  <si>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</si>
  <si>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</si>
  <si>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</si>
  <si>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</si>
  <si>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</si>
  <si>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</si>
  <si>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</si>
  <si>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</si>
  <si>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</si>
  <si>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</si>
  <si>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</si>
  <si>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</si>
  <si>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</si>
  <si>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</si>
  <si>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</si>
  <si>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</si>
  <si>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</si>
  <si>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</si>
  <si>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</si>
  <si>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</si>
  <si>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</si>
  <si>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</si>
  <si>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</si>
  <si>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</si>
  <si>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</si>
  <si>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</si>
  <si>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</si>
  <si>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</si>
  <si>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</si>
  <si>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</si>
  <si>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</si>
  <si>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</si>
  <si>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</si>
  <si>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</si>
  <si>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</si>
  <si>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</si>
  <si>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</si>
  <si>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</si>
  <si>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</si>
  <si>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</si>
  <si>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</si>
  <si>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</si>
  <si>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</si>
  <si>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</si>
  <si>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</si>
  <si>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</si>
  <si>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</si>
  <si>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</si>
  <si>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</si>
  <si>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</si>
  <si>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</si>
  <si>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</si>
  <si>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</si>
  <si>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</si>
  <si>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</si>
  <si>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</si>
  <si>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</si>
  <si>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</si>
  <si>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</si>
  <si>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</si>
  <si>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</si>
  <si>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</si>
  <si>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</si>
  <si>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</si>
  <si>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</si>
  <si>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</si>
  <si>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</si>
  <si>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</si>
  <si>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</si>
  <si>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</si>
  <si>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</si>
  <si>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</si>
  <si>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</si>
  <si>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</si>
  <si>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</si>
  <si>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</si>
  <si>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</si>
  <si>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</si>
  <si>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</si>
  <si>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</si>
  <si>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</si>
  <si>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</si>
  <si>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</si>
  <si>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</si>
  <si>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</si>
  <si>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</si>
  <si>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</si>
  <si>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</si>
  <si>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</si>
  <si>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</si>
  <si>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</si>
  <si>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</si>
  <si>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</si>
  <si>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</si>
  <si>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</si>
  <si>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</si>
  <si>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</si>
  <si>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</si>
  <si>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</si>
  <si>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</si>
  <si>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</si>
  <si>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</si>
  <si>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</si>
  <si>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</si>
  <si>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</si>
  <si>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</si>
  <si>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</si>
  <si>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</si>
  <si>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</si>
  <si>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</si>
  <si>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</si>
  <si>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</si>
  <si>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</si>
  <si>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</si>
  <si>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</si>
  <si>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</si>
  <si>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</si>
  <si>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</si>
  <si>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</si>
  <si>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</si>
  <si>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</si>
  <si>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</si>
  <si>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</si>
  <si>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</si>
  <si>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</si>
  <si>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</si>
  <si>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</si>
  <si>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</si>
  <si>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</si>
  <si>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</si>
  <si>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</si>
  <si>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</si>
  <si>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</si>
  <si>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</si>
  <si>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</si>
  <si>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</si>
  <si>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</si>
  <si>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</si>
  <si>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</si>
  <si>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</si>
  <si>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</si>
  <si>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</si>
  <si>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</si>
  <si>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</si>
  <si>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</si>
  <si>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</si>
  <si>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</si>
  <si>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</si>
  <si>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</si>
  <si>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</si>
  <si>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</si>
  <si>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</si>
  <si>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</si>
  <si>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</si>
  <si>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</si>
  <si>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</si>
  <si>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</si>
  <si>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</si>
  <si>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</si>
  <si>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</si>
  <si>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</si>
  <si>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</si>
  <si>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</si>
  <si>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</si>
  <si>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</si>
  <si>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</si>
  <si>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</si>
  <si>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</si>
  <si>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</si>
  <si>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</si>
  <si>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</si>
  <si>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</si>
  <si>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</si>
  <si>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</si>
  <si>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</si>
  <si>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</si>
  <si>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</si>
  <si>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</si>
  <si>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</si>
  <si>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</si>
  <si>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</si>
  <si>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</si>
  <si>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</si>
  <si>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</si>
  <si>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</si>
  <si>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</si>
  <si>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</si>
  <si>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</si>
  <si>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</si>
  <si>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</si>
  <si>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</si>
  <si>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</si>
  <si>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</si>
  <si>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</si>
  <si>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</si>
  <si>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</si>
  <si>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</si>
  <si>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</si>
  <si>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</si>
  <si>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</si>
  <si>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</si>
  <si>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</si>
  <si>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</si>
  <si>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</si>
  <si>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</si>
  <si>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</si>
  <si>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</si>
  <si>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</si>
  <si>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</si>
  <si>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</si>
  <si>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</si>
  <si>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</si>
  <si>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</si>
  <si>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</si>
  <si>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</si>
  <si>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</si>
  <si>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</si>
  <si>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</si>
  <si>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</si>
  <si>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</si>
  <si>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</si>
  <si>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</si>
  <si>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</si>
  <si>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</si>
  <si>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</si>
  <si>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</si>
  <si>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</si>
  <si>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</si>
  <si>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</si>
  <si>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</si>
  <si>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</si>
  <si>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</si>
  <si>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</si>
  <si>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</si>
  <si>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</si>
  <si>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</si>
  <si>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</si>
  <si>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</si>
  <si>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</si>
  <si>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</si>
  <si>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</si>
  <si>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</si>
  <si>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</si>
  <si>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</si>
  <si>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</si>
  <si>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</si>
  <si>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</si>
  <si>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</si>
  <si>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</si>
  <si>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</si>
  <si>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</si>
  <si>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</si>
  <si>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</si>
  <si>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</si>
  <si>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</si>
  <si>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</si>
  <si>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</si>
  <si>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</si>
  <si>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</si>
  <si>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</si>
  <si>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</si>
  <si>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</si>
  <si>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</si>
  <si>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</si>
  <si>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</si>
  <si>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</si>
  <si>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</si>
  <si>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</si>
  <si>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</si>
  <si>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</si>
  <si>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</si>
  <si>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</si>
  <si>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</si>
  <si>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</si>
  <si>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</si>
  <si>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</si>
  <si>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</si>
  <si>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</si>
  <si>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</si>
  <si>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</si>
  <si>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</si>
  <si>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</si>
  <si>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</si>
  <si>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</si>
  <si>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</si>
  <si>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</si>
  <si>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</si>
  <si>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</si>
  <si>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</si>
  <si>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</si>
  <si>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</si>
  <si>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</si>
  <si>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</si>
  <si>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</si>
  <si>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</si>
  <si>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</si>
  <si>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</si>
  <si>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</si>
  <si>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</si>
  <si>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</si>
  <si>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</si>
  <si>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</si>
  <si>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</si>
  <si>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</si>
  <si>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</si>
  <si>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</si>
  <si>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</si>
  <si>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</si>
  <si>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</si>
  <si>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</si>
  <si>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</si>
  <si>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</si>
  <si>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</si>
  <si>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</si>
  <si>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</si>
  <si>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</si>
  <si>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</si>
  <si>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</si>
  <si>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</si>
  <si>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</si>
  <si>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</si>
  <si>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</si>
  <si>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</si>
  <si>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</si>
  <si>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</si>
  <si>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</si>
  <si>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</si>
  <si>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</si>
  <si>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</si>
  <si>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</si>
  <si>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</si>
  <si>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</si>
  <si>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</si>
  <si>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</si>
  <si>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</si>
  <si>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</si>
  <si>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</si>
  <si>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</si>
  <si>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</si>
  <si>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</si>
  <si>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</si>
  <si>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</si>
  <si>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</si>
  <si>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</si>
  <si>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</si>
  <si>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</si>
  <si>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</si>
  <si>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</si>
  <si>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</si>
  <si>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</si>
  <si>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</si>
  <si>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</si>
  <si>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</si>
  <si>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</si>
  <si>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</si>
  <si>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</si>
  <si>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</si>
  <si>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</si>
  <si>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</si>
  <si>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</si>
  <si>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</si>
  <si>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</si>
  <si>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</si>
  <si>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</si>
  <si>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</si>
  <si>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</si>
  <si>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</si>
  <si>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</si>
  <si>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</si>
  <si>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</si>
  <si>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</si>
  <si>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</si>
  <si>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</si>
  <si>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</si>
  <si>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</si>
  <si>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</si>
  <si>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</si>
  <si>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</si>
  <si>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</si>
  <si>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</si>
  <si>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</si>
  <si>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</si>
  <si>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</si>
  <si>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</si>
  <si>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</si>
  <si>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</si>
  <si>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</si>
  <si>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</si>
  <si>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</si>
  <si>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</si>
  <si>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</si>
  <si>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</si>
  <si>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</si>
  <si>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</si>
  <si>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</si>
  <si>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</si>
  <si>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</si>
  <si>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</si>
  <si>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</si>
  <si>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</si>
  <si>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</si>
  <si>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</si>
  <si>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</si>
  <si>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</si>
  <si>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</si>
  <si>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</si>
  <si>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</si>
  <si>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</si>
  <si>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</si>
  <si>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</si>
  <si>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</si>
  <si>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</si>
  <si>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</si>
  <si>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</si>
  <si>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</si>
  <si>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</si>
  <si>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</si>
  <si>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</si>
  <si>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</si>
  <si>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</si>
  <si>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</si>
  <si>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</si>
  <si>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</si>
  <si>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</si>
  <si>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</si>
  <si>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</si>
  <si>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</si>
  <si>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</si>
  <si>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</si>
  <si>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</si>
  <si>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</si>
  <si>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</si>
  <si>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</si>
  <si>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</si>
  <si>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</si>
  <si>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</si>
  <si>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</si>
  <si>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</si>
  <si>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</si>
  <si>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</si>
  <si>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</si>
  <si>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</si>
  <si>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</si>
  <si>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</si>
  <si>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</si>
  <si>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</si>
  <si>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</si>
  <si>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</si>
  <si>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</si>
  <si>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</si>
  <si>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</si>
  <si>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</si>
  <si>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</si>
  <si>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</si>
  <si>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</si>
  <si>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</si>
  <si>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</si>
  <si>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</si>
  <si>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</si>
  <si>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</si>
  <si>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</si>
  <si>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</si>
  <si>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</si>
  <si>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</si>
  <si>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</si>
  <si>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</si>
  <si>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</si>
  <si>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</si>
  <si>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</si>
  <si>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</si>
  <si>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</si>
  <si>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</si>
  <si>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</si>
  <si>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</si>
  <si>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</si>
  <si>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</si>
  <si>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</si>
  <si>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</si>
  <si>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</si>
  <si>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</si>
  <si>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</si>
  <si>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</si>
  <si>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</si>
  <si>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</si>
  <si>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</si>
  <si>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</si>
  <si>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</si>
  <si>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</si>
  <si>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</si>
  <si>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</si>
  <si>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</si>
  <si>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</si>
  <si>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</si>
  <si>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</si>
  <si>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</si>
  <si>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</si>
  <si>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</si>
  <si>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</si>
  <si>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</si>
  <si>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</si>
  <si>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</si>
  <si>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</si>
  <si>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</si>
  <si>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</si>
  <si>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</si>
  <si>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</si>
  <si>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</si>
  <si>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</si>
  <si>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</si>
  <si>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</si>
  <si>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</si>
  <si>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</si>
  <si>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</si>
  <si>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</si>
  <si>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</si>
  <si>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</si>
  <si>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</si>
  <si>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</si>
  <si>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</si>
  <si>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</si>
  <si>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</si>
  <si>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</si>
  <si>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</si>
  <si>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</si>
  <si>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</si>
  <si>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</si>
  <si>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</si>
  <si>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</si>
  <si>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</si>
  <si>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</si>
  <si>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</si>
  <si>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</si>
  <si>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</si>
  <si>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</si>
  <si>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</si>
  <si>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</si>
  <si>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</si>
  <si>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</si>
  <si>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</si>
  <si>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</si>
  <si>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</si>
  <si>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</si>
  <si>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</si>
  <si>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</si>
  <si>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</si>
  <si>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</si>
  <si>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</si>
  <si>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</si>
  <si>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</si>
  <si>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</si>
  <si>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</si>
  <si>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</si>
  <si>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</si>
  <si>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</si>
  <si>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</si>
  <si>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</si>
  <si>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</si>
  <si>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</si>
  <si>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</si>
  <si>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</si>
  <si>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</si>
  <si>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</si>
  <si>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</si>
  <si>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</si>
  <si>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</si>
  <si>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</si>
  <si>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</si>
  <si>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</si>
  <si>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</si>
  <si>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</si>
  <si>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</si>
  <si>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</si>
  <si>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</si>
  <si>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</si>
  <si>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</si>
  <si>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</si>
  <si>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</si>
  <si>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</si>
  <si>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</si>
  <si>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</si>
  <si>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</si>
  <si>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</si>
  <si>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</si>
  <si>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</si>
  <si>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</si>
  <si>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</si>
  <si>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</si>
  <si>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</si>
  <si>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</si>
  <si>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</si>
  <si>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</si>
  <si>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</si>
  <si>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</si>
  <si>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</si>
  <si>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</si>
  <si>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</si>
  <si>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</si>
  <si>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</si>
  <si>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</si>
  <si>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</si>
  <si>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</si>
  <si>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</si>
  <si>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</si>
  <si>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</si>
  <si>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</si>
  <si>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</si>
  <si>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</si>
  <si>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</si>
  <si>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</si>
  <si>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</si>
  <si>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</si>
  <si>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</si>
  <si>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</si>
  <si>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</si>
  <si>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</si>
  <si>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</si>
  <si>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</si>
  <si>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</si>
  <si>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</si>
  <si>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</si>
  <si>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</si>
  <si>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</si>
  <si>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</si>
  <si>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</si>
  <si>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</si>
  <si>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</si>
  <si>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</si>
  <si>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</si>
  <si>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</si>
  <si>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</si>
  <si>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</si>
  <si>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</si>
  <si>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</si>
  <si>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</si>
  <si>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</si>
  <si>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</si>
  <si>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</si>
  <si>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</si>
  <si>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</si>
  <si>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</si>
  <si>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</si>
  <si>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</si>
  <si>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</si>
  <si>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</si>
  <si>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</si>
  <si>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</si>
  <si>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</si>
  <si>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</si>
  <si>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</si>
  <si>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</si>
  <si>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</si>
  <si>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</si>
  <si>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</si>
  <si>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</si>
  <si>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</si>
  <si>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</si>
  <si>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</si>
  <si>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</si>
  <si>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</si>
  <si>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</si>
  <si>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</si>
  <si>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</si>
  <si>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</si>
  <si>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</si>
  <si>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</si>
  <si>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</si>
  <si>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</si>
  <si>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</si>
  <si>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</si>
  <si>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</si>
  <si>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</si>
  <si>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</si>
  <si>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</si>
  <si>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</si>
  <si>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</si>
  <si>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</si>
  <si>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</si>
  <si>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</si>
  <si>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</si>
  <si>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</si>
  <si>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</si>
  <si>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</si>
  <si>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</si>
  <si>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</si>
  <si>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</si>
  <si>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</si>
  <si>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</si>
  <si>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</si>
  <si>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</si>
  <si>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</si>
  <si>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</si>
  <si>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</si>
  <si>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</si>
  <si>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</si>
  <si>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</si>
  <si>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</si>
  <si>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</si>
  <si>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</si>
  <si>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</si>
  <si>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</si>
  <si>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</si>
  <si>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</si>
  <si>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</si>
  <si>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</si>
  <si>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</si>
  <si>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</si>
  <si>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</si>
  <si>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</si>
  <si>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</si>
  <si>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</si>
  <si>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</si>
  <si>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</si>
  <si>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</si>
  <si>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</si>
  <si>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</si>
  <si>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</si>
  <si>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</si>
  <si>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</si>
  <si>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</si>
  <si>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</si>
  <si>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</si>
  <si>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</si>
  <si>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</si>
  <si>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</si>
  <si>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</si>
  <si>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</si>
  <si>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</si>
  <si>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</si>
  <si>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</si>
  <si>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</si>
  <si>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</si>
  <si>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</si>
  <si>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</si>
  <si>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</si>
  <si>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</si>
  <si>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</si>
  <si>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</si>
  <si>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</si>
  <si>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</si>
  <si>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</si>
  <si>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</si>
  <si>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</si>
  <si>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</si>
  <si>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</si>
  <si>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</si>
  <si>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</si>
  <si>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</si>
  <si>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</si>
  <si>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</si>
  <si>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</si>
  <si>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</si>
  <si>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</si>
  <si>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</si>
  <si>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</si>
  <si>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</si>
  <si>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</si>
  <si>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</si>
  <si>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</si>
  <si>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</si>
  <si>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</si>
  <si>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</si>
  <si>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</si>
  <si>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</si>
  <si>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</si>
  <si>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</si>
  <si>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</si>
  <si>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</si>
  <si>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</si>
  <si>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</si>
  <si>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</si>
  <si>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</si>
  <si>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</si>
  <si>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</si>
  <si>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</si>
  <si>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</si>
  <si>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</si>
  <si>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</si>
  <si>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</si>
  <si>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</si>
  <si>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</si>
  <si>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</si>
  <si>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</si>
  <si>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</si>
  <si>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</si>
  <si>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</si>
  <si>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</si>
  <si>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</si>
  <si>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</si>
  <si>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</si>
  <si>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</si>
  <si>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</si>
  <si>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</si>
  <si>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</si>
  <si>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</si>
  <si>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</si>
  <si>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</si>
  <si>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</si>
  <si>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</si>
  <si>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</si>
  <si>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</si>
  <si>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</si>
  <si>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</si>
  <si>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</si>
  <si>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</si>
  <si>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</si>
  <si>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</si>
  <si>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</si>
  <si>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</si>
  <si>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</si>
  <si>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</si>
  <si>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</si>
  <si>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</si>
  <si>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</si>
  <si>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</si>
  <si>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</si>
  <si>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</si>
  <si>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</si>
  <si>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</si>
  <si>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</si>
  <si>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</si>
  <si>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</si>
  <si>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</si>
  <si>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</si>
  <si>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</si>
  <si>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</si>
  <si>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</si>
  <si>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</si>
  <si>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</si>
  <si>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</si>
  <si>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</si>
  <si>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</si>
  <si>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</si>
  <si>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</si>
  <si>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</si>
  <si>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</si>
  <si>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</si>
  <si>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</si>
  <si>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</si>
  <si>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</si>
  <si>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</si>
  <si>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</si>
  <si>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</si>
  <si>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</si>
  <si>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</si>
  <si>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</si>
  <si>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</si>
  <si>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</si>
  <si>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</si>
  <si>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</si>
  <si>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</si>
  <si>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</si>
  <si>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</si>
  <si>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</si>
  <si>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</si>
  <si>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</si>
  <si>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</si>
  <si>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</si>
  <si>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</si>
  <si>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</si>
  <si>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</si>
  <si>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</si>
  <si>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</si>
  <si>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</si>
  <si>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</si>
  <si>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</si>
  <si>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</si>
  <si>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</si>
  <si>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</si>
  <si>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</si>
  <si>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</si>
  <si>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</si>
  <si>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</si>
  <si>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</si>
  <si>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</si>
  <si>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</si>
  <si>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</si>
  <si>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</si>
  <si>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</si>
  <si>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</si>
  <si>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</si>
  <si>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</si>
  <si>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</si>
  <si>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</si>
  <si>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</si>
  <si>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</si>
  <si>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</si>
  <si>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</si>
  <si>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</si>
  <si>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</si>
  <si>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</si>
  <si>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</si>
  <si>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</si>
  <si>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</si>
  <si>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</si>
  <si>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</si>
  <si>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</si>
  <si>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</si>
  <si>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</si>
  <si>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</si>
  <si>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</si>
  <si>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</si>
  <si>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</si>
  <si>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</si>
  <si>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</si>
  <si>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</si>
  <si>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</si>
  <si>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</si>
  <si>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</si>
  <si>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</si>
  <si>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</si>
  <si>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</si>
  <si>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</si>
  <si>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</si>
  <si>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</si>
  <si>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</si>
  <si>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</si>
  <si>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</si>
  <si>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</si>
  <si>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</si>
  <si>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</si>
  <si>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</si>
  <si>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</si>
  <si>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</si>
  <si>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</si>
  <si>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</si>
  <si>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</si>
  <si>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</si>
  <si>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</si>
  <si>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</si>
  <si>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</si>
  <si>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</si>
  <si>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</si>
  <si>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</si>
  <si>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</si>
  <si>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</si>
  <si>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</si>
  <si>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</si>
  <si>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</si>
  <si>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</si>
  <si>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</si>
  <si>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</si>
  <si>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</si>
  <si>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</si>
  <si>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</si>
  <si>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</si>
  <si>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</si>
  <si>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</si>
  <si>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</si>
  <si>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</si>
  <si>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</si>
  <si>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</si>
  <si>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</si>
  <si>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</si>
  <si>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</si>
  <si>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</si>
  <si>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</si>
  <si>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</si>
  <si>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</si>
  <si>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</si>
  <si>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</si>
  <si>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</si>
  <si>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</si>
  <si>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</si>
  <si>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</si>
  <si>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</si>
  <si>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</si>
  <si>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</si>
  <si>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</si>
  <si>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</si>
  <si>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</si>
  <si>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</si>
  <si>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</si>
  <si>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</si>
  <si>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</si>
  <si>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</si>
  <si>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</si>
  <si>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</si>
  <si>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</si>
  <si>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</si>
  <si>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</si>
  <si>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</si>
  <si>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</si>
  <si>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</si>
  <si>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</si>
  <si>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</si>
  <si>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</si>
  <si>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</si>
  <si>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</si>
  <si>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</si>
  <si>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</si>
  <si>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</si>
  <si>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</si>
  <si>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</si>
  <si>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</si>
  <si>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</si>
  <si>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</si>
  <si>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</si>
  <si>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</si>
  <si>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</si>
  <si>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</si>
  <si>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</si>
  <si>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</si>
  <si>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</si>
  <si>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</si>
  <si>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</si>
  <si>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</si>
  <si>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</si>
  <si>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</si>
  <si>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</si>
  <si>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</si>
  <si>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</si>
  <si>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</si>
  <si>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</si>
  <si>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</si>
  <si>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</si>
  <si>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</si>
  <si>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</si>
  <si>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</si>
  <si>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</si>
  <si>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</si>
  <si>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</si>
  <si>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</si>
  <si>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</si>
  <si>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</si>
  <si>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</si>
  <si>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</si>
  <si>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</si>
  <si>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</si>
  <si>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</si>
  <si>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</si>
  <si>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</si>
  <si>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</si>
  <si>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</si>
  <si>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</si>
  <si>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</si>
  <si>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</si>
  <si>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</si>
  <si>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</si>
  <si>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</si>
  <si>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</si>
  <si>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</si>
  <si>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</si>
  <si>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</si>
  <si>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</si>
  <si>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</si>
  <si>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</si>
  <si>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</si>
  <si>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</si>
  <si>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</si>
  <si>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</si>
  <si>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</si>
  <si>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</si>
  <si>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</si>
  <si>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</si>
  <si>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</si>
  <si>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</si>
  <si>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</si>
  <si>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</si>
  <si>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</si>
  <si>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</si>
  <si>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</si>
  <si>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</si>
  <si>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</si>
  <si>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</si>
  <si>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</si>
  <si>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</si>
  <si>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</si>
  <si>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</si>
  <si>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</si>
  <si>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</si>
  <si>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</si>
  <si>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</si>
  <si>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</si>
  <si>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</si>
  <si>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</si>
  <si>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</si>
  <si>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</si>
  <si>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</si>
  <si>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</si>
  <si>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</si>
  <si>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</si>
  <si>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</si>
  <si>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</si>
  <si>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</si>
  <si>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</si>
  <si>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</si>
  <si>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</si>
  <si>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</si>
  <si>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</si>
  <si>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</si>
  <si>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</si>
  <si>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</si>
  <si>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</si>
  <si>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</si>
  <si>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</si>
  <si>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</si>
  <si>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</si>
  <si>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</si>
  <si>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</si>
  <si>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</si>
  <si>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</si>
  <si>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</si>
  <si>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</si>
  <si>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</si>
  <si>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</si>
  <si>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</si>
  <si>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</si>
  <si>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</si>
  <si>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</si>
  <si>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</si>
  <si>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</si>
  <si>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</si>
  <si>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</si>
  <si>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</si>
  <si>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</si>
  <si>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</si>
  <si>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</si>
  <si>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</si>
  <si>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</si>
  <si>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</si>
  <si>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</si>
  <si>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</si>
  <si>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</si>
  <si>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</si>
  <si>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</si>
  <si>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</si>
  <si>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</si>
  <si>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</si>
  <si>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</si>
  <si>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</si>
  <si>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</si>
  <si>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</si>
  <si>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</si>
  <si>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</si>
  <si>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</si>
  <si>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</si>
  <si>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</si>
  <si>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</si>
  <si>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</si>
  <si>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</si>
  <si>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</si>
  <si>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</si>
  <si>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</si>
  <si>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</si>
  <si>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</si>
  <si>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</si>
  <si>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</si>
  <si>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</si>
  <si>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</si>
  <si>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</si>
  <si>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</si>
  <si>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</si>
  <si>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</si>
  <si>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</si>
  <si>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</si>
  <si>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</si>
  <si>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</si>
  <si>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</si>
  <si>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</si>
  <si>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</si>
  <si>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</si>
  <si>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</si>
  <si>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</si>
  <si>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</si>
  <si>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</si>
  <si>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</si>
  <si>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</si>
  <si>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</si>
  <si>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</si>
  <si>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</si>
  <si>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</si>
  <si>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</si>
  <si>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</si>
  <si>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</si>
  <si>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</si>
  <si>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</si>
  <si>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</si>
  <si>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</si>
  <si>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</si>
  <si>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</si>
  <si>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</si>
  <si>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</si>
  <si>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</si>
  <si>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</si>
  <si>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</si>
  <si>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</si>
  <si>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</si>
  <si>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</si>
  <si>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</si>
  <si>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</si>
  <si>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</si>
  <si>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</si>
  <si>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</si>
  <si>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</si>
  <si>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</si>
  <si>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</si>
  <si>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</si>
  <si>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</si>
  <si>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</si>
  <si>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</si>
  <si>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</si>
  <si>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</si>
  <si>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</si>
  <si>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</si>
  <si>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</si>
  <si>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</si>
  <si>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</si>
  <si>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</si>
  <si>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</si>
  <si>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</si>
  <si>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</si>
  <si>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</si>
  <si>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</si>
  <si>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</si>
  <si>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</si>
  <si>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</si>
  <si>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</si>
  <si>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</si>
  <si>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</si>
  <si>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</si>
  <si>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</si>
  <si>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</si>
  <si>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</si>
  <si>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</si>
  <si>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</si>
  <si>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</si>
  <si>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</si>
  <si>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</si>
  <si>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</si>
  <si>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</si>
  <si>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</si>
  <si>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</si>
  <si>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</si>
  <si>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</si>
  <si>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</si>
  <si>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</si>
  <si>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</si>
  <si>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</si>
  <si>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</si>
  <si>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</si>
  <si>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</si>
  <si>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</si>
  <si>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</si>
  <si>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</si>
  <si>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</si>
  <si>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</si>
  <si>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</si>
  <si>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</si>
  <si>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</si>
  <si>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</si>
  <si>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</si>
  <si>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</si>
  <si>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</si>
  <si>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</si>
  <si>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</si>
  <si>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</si>
  <si>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</si>
  <si>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</si>
  <si>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</si>
  <si>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</si>
  <si>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</si>
  <si>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</si>
  <si>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</si>
  <si>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</si>
  <si>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</si>
  <si>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</si>
  <si>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</si>
  <si>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</si>
  <si>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</si>
  <si>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</si>
  <si>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</si>
  <si>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</si>
  <si>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</si>
  <si>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</si>
  <si>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</si>
  <si>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</si>
  <si>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</si>
  <si>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</si>
  <si>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</si>
  <si>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</si>
  <si>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</si>
  <si>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</si>
  <si>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</si>
  <si>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</si>
  <si>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</si>
  <si>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</si>
  <si>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</si>
  <si>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</si>
  <si>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</si>
  <si>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</si>
  <si>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</si>
  <si>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</si>
  <si>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</si>
  <si>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</si>
  <si>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</si>
  <si>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</si>
  <si>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</si>
  <si>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</si>
  <si>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</si>
  <si>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</si>
  <si>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</si>
  <si>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</si>
  <si>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</si>
  <si>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</si>
  <si>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</si>
  <si>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</si>
  <si>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</si>
  <si>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</si>
  <si>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</si>
  <si>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</si>
  <si>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</si>
  <si>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</si>
  <si>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</si>
  <si>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</si>
  <si>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</si>
  <si>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</si>
  <si>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</si>
  <si>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</si>
  <si>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</si>
  <si>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</si>
  <si>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</si>
  <si>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</si>
  <si>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</si>
  <si>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</si>
  <si>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</si>
  <si>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</si>
  <si>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</si>
  <si>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</si>
  <si>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</si>
  <si>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</si>
  <si>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</si>
  <si>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</si>
  <si>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</si>
  <si>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</si>
  <si>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</si>
  <si>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</si>
  <si>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</si>
  <si>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</si>
  <si>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</si>
  <si>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</si>
  <si>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</si>
  <si>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</si>
  <si>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</si>
  <si>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</si>
  <si>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</si>
  <si>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</si>
  <si>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</si>
  <si>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</si>
  <si>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</si>
  <si>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</si>
  <si>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</si>
  <si>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</si>
  <si>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</si>
  <si>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</si>
  <si>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</si>
  <si>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</si>
  <si>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</si>
  <si>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</si>
  <si>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</si>
  <si>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</si>
  <si>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</si>
  <si>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</si>
  <si>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</si>
  <si>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</si>
  <si>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</si>
  <si>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</si>
  <si>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</si>
  <si>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</si>
  <si>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</si>
  <si>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</si>
  <si>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</si>
  <si>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</si>
  <si>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</si>
  <si>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</si>
  <si>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</si>
  <si>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</si>
  <si>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</si>
  <si>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</si>
  <si>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</si>
  <si>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</si>
  <si>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</si>
  <si>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</si>
  <si>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</si>
  <si>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</si>
  <si>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</si>
  <si>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</si>
  <si>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</si>
  <si>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</si>
  <si>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</si>
  <si>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</si>
  <si>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</si>
  <si>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</si>
  <si>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</si>
  <si>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</si>
  <si>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</si>
  <si>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</si>
  <si>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</si>
  <si>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</si>
  <si>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</si>
  <si>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</si>
  <si>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</si>
  <si>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</si>
  <si>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</si>
  <si>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</si>
  <si>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</si>
  <si>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</si>
  <si>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</si>
  <si>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</si>
  <si>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</si>
  <si>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</si>
  <si>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</si>
  <si>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</si>
  <si>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</si>
  <si>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</si>
  <si>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</si>
  <si>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</si>
  <si>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</si>
  <si>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</si>
  <si>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</si>
  <si>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</si>
  <si>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</si>
  <si>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</si>
  <si>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</si>
  <si>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</si>
  <si>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</si>
  <si>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</si>
  <si>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</si>
  <si>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</si>
  <si>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</si>
  <si>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</si>
  <si>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</si>
  <si>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</si>
  <si>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</si>
  <si>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</si>
  <si>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</si>
  <si>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</si>
  <si>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</si>
  <si>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</si>
  <si>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</si>
  <si>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</si>
  <si>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</si>
  <si>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</si>
  <si>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</si>
  <si>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</si>
  <si>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</si>
  <si>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</si>
  <si>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</si>
  <si>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</si>
  <si>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</si>
  <si>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</si>
  <si>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</si>
  <si>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</si>
  <si>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</si>
  <si>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</si>
  <si>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</si>
  <si>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</si>
  <si>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</si>
  <si>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</si>
  <si>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</si>
  <si>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</si>
  <si>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</si>
  <si>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</si>
  <si>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</si>
  <si>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</si>
  <si>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</si>
  <si>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</si>
  <si>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</si>
  <si>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</si>
  <si>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</si>
  <si>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</si>
  <si>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</si>
  <si>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</si>
  <si>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</si>
  <si>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</si>
  <si>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</si>
  <si>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</si>
  <si>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</si>
  <si>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</si>
  <si>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</si>
  <si>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</si>
  <si>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</si>
  <si>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</si>
  <si>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</si>
  <si>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</si>
  <si>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</si>
  <si>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</si>
  <si>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</si>
  <si>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</si>
  <si>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</si>
  <si>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</si>
  <si>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</si>
  <si>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</si>
  <si>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</si>
  <si>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</si>
  <si>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</si>
  <si>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</si>
  <si>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</si>
  <si>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</si>
  <si>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</si>
  <si>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</si>
  <si>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</si>
  <si>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</si>
  <si>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</si>
  <si>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</si>
  <si>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</si>
  <si>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</si>
  <si>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</si>
  <si>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</si>
  <si>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</si>
  <si>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</si>
  <si>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</si>
  <si>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</si>
  <si>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</si>
  <si>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</si>
  <si>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</si>
  <si>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</si>
  <si>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</si>
  <si>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</si>
  <si>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</si>
  <si>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</si>
  <si>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</si>
  <si>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</si>
  <si>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</si>
  <si>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</si>
  <si>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</si>
  <si>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</si>
  <si>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</si>
  <si>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</si>
  <si>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</si>
  <si>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</si>
  <si>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</si>
  <si>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</si>
  <si>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</si>
  <si>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</si>
  <si>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</si>
  <si>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</si>
  <si>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</si>
  <si>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</si>
  <si>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</si>
  <si>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</si>
  <si>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</si>
  <si>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</si>
  <si>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</si>
  <si>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</si>
  <si>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</si>
  <si>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</si>
  <si>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</si>
  <si>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</si>
  <si>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</si>
  <si>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</si>
  <si>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</si>
  <si>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</si>
  <si>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</si>
  <si>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</si>
  <si>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</si>
  <si>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</si>
  <si>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</si>
  <si>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</si>
  <si>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</si>
  <si>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</si>
  <si>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</si>
  <si>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</si>
  <si>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</si>
  <si>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</si>
  <si>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</si>
  <si>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</si>
  <si>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</si>
  <si>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</si>
  <si>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</si>
  <si>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</si>
  <si>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</si>
  <si>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</si>
  <si>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</si>
  <si>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</si>
  <si>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</si>
  <si>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</si>
  <si>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</si>
  <si>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</si>
  <si>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</si>
  <si>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</si>
  <si>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</si>
  <si>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</si>
  <si>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</si>
  <si>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</si>
  <si>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</si>
  <si>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</si>
  <si>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</si>
  <si>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</si>
  <si>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</si>
  <si>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</si>
  <si>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</si>
  <si>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</si>
  <si>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</si>
  <si>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</si>
  <si>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</si>
  <si>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</si>
  <si>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</si>
  <si>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</si>
  <si>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</si>
  <si>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</si>
  <si>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</si>
  <si>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</si>
  <si>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</si>
  <si>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</si>
  <si>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</si>
  <si>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</si>
  <si>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</si>
  <si>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</si>
  <si>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</si>
  <si>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</si>
  <si>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</si>
  <si>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</si>
  <si>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</si>
  <si>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</si>
  <si>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</si>
  <si>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</si>
  <si>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</si>
  <si>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</si>
  <si>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</si>
  <si>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</si>
  <si>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</si>
  <si>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</si>
  <si>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</si>
  <si>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</si>
  <si>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</si>
  <si>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</si>
  <si>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</si>
  <si>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</si>
  <si>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</si>
  <si>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</si>
  <si>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</si>
  <si>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</si>
  <si>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</si>
  <si>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</si>
  <si>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</si>
  <si>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</si>
  <si>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</si>
  <si>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</si>
  <si>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</si>
  <si>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</si>
  <si>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</si>
  <si>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</si>
  <si>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</si>
  <si>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</si>
  <si>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</si>
  <si>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</si>
  <si>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</si>
  <si>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</si>
  <si>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</si>
  <si>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</si>
  <si>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</si>
  <si>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</si>
  <si>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</si>
  <si>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</si>
  <si>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</si>
  <si>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</si>
  <si>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</si>
  <si>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</si>
  <si>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</si>
  <si>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</si>
  <si>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</si>
  <si>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</si>
  <si>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</si>
  <si>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</si>
  <si>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</si>
  <si>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</si>
  <si>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</si>
  <si>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</si>
  <si>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</si>
  <si>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</si>
  <si>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</si>
  <si>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</si>
  <si>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</si>
  <si>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</si>
  <si>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</si>
  <si>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</si>
  <si>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</si>
  <si>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</si>
  <si>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</si>
  <si>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</si>
  <si>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</si>
  <si>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</si>
  <si>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</si>
  <si>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</si>
  <si>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</si>
  <si>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</si>
  <si>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</si>
  <si>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</si>
  <si>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</si>
  <si>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</si>
  <si>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</si>
  <si>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</si>
  <si>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</si>
  <si>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</si>
  <si>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</si>
  <si>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</si>
  <si>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</si>
  <si>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</si>
  <si>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</si>
  <si>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</si>
  <si>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</si>
  <si>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</si>
  <si>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</si>
  <si>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</si>
  <si>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</si>
  <si>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</si>
  <si>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</si>
  <si>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</si>
  <si>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</si>
  <si>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</si>
  <si>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</si>
  <si>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</si>
  <si>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</si>
  <si>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</si>
  <si>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</si>
  <si>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</si>
  <si>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</si>
  <si>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</si>
  <si>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</si>
  <si>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</si>
  <si>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</si>
  <si>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</si>
  <si>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</si>
  <si>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</si>
  <si>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</si>
  <si>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</si>
  <si>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</si>
  <si>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</si>
  <si>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</si>
  <si>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</si>
  <si>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</si>
  <si>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</si>
  <si>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</si>
  <si>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</si>
  <si>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</si>
  <si>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</si>
  <si>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</si>
  <si>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</si>
  <si>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</si>
  <si>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</si>
  <si>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</si>
  <si>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</si>
  <si>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</si>
  <si>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</si>
  <si>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</si>
  <si>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</si>
  <si>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</si>
  <si>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</si>
  <si>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</si>
  <si>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</si>
  <si>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</si>
  <si>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</si>
  <si>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</si>
  <si>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</si>
  <si>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</si>
  <si>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</si>
  <si>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</si>
  <si>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</si>
  <si>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</si>
  <si>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</si>
  <si>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</si>
  <si>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</si>
  <si>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</si>
  <si>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</si>
  <si>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</si>
  <si>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</si>
  <si>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</si>
  <si>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</si>
  <si>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</si>
  <si>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</si>
  <si>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</si>
  <si>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</si>
  <si>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</si>
  <si>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</si>
  <si>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</si>
  <si>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</si>
  <si>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</si>
  <si>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</si>
  <si>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</si>
  <si>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</si>
  <si>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</si>
  <si>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</si>
  <si>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</si>
  <si>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</si>
  <si>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</si>
  <si>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</si>
  <si>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</si>
  <si>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</si>
  <si>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</si>
  <si>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</si>
  <si>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</si>
  <si>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</si>
  <si>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</si>
  <si>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</si>
  <si>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</si>
  <si>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</si>
  <si>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</si>
  <si>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</si>
  <si>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</si>
  <si>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</si>
  <si>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</si>
  <si>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</si>
  <si>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</si>
  <si>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</si>
  <si>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</si>
  <si>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</si>
  <si>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</si>
  <si>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</si>
  <si>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</si>
  <si>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</si>
  <si>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</si>
  <si>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</si>
  <si>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</si>
  <si>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</si>
  <si>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</si>
  <si>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</si>
  <si>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</si>
  <si>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</si>
  <si>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</si>
  <si>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</si>
  <si>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</si>
  <si>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</si>
  <si>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</si>
  <si>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</si>
  <si>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</si>
  <si>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</si>
  <si>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</si>
  <si>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</si>
  <si>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</si>
  <si>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</si>
  <si>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</si>
  <si>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</si>
  <si>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</si>
  <si>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</si>
  <si>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</si>
  <si>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</si>
  <si>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</si>
  <si>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</si>
  <si>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</si>
  <si>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</si>
  <si>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</si>
  <si>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</si>
  <si>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</si>
  <si>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</si>
  <si>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</si>
  <si>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</si>
  <si>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</si>
  <si>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</si>
  <si>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</si>
  <si>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</si>
  <si>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</si>
  <si>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</si>
  <si>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</si>
  <si>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</si>
  <si>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</si>
  <si>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</si>
  <si>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</si>
  <si>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</si>
  <si>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</si>
  <si>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</si>
  <si>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</si>
  <si>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</si>
  <si>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</si>
  <si>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</si>
  <si>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</si>
  <si>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</si>
  <si>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</si>
  <si>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</si>
  <si>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</si>
  <si>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</si>
  <si>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</si>
  <si>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</si>
  <si>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</si>
  <si>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</si>
  <si>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</si>
  <si>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</si>
  <si>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</si>
  <si>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</si>
  <si>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</si>
  <si>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</si>
  <si>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</si>
  <si>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</si>
  <si>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</si>
  <si>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</si>
  <si>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</si>
  <si>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</si>
  <si>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</si>
  <si>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</si>
  <si>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</si>
  <si>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</si>
  <si>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</si>
  <si>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</si>
  <si>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</si>
  <si>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</si>
  <si>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</si>
  <si>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</si>
  <si>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</si>
  <si>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</si>
  <si>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</si>
  <si>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</si>
  <si>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</si>
  <si>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</si>
  <si>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</si>
  <si>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</si>
  <si>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</si>
  <si>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</si>
  <si>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</si>
  <si>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</si>
  <si>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</si>
  <si>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</si>
  <si>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</si>
  <si>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</si>
  <si>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</si>
  <si>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</si>
  <si>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</si>
  <si>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</si>
  <si>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</si>
  <si>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</si>
  <si>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</si>
  <si>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</si>
  <si>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</si>
  <si>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</si>
  <si>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</si>
  <si>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</si>
  <si>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</si>
  <si>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</si>
  <si>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</si>
  <si>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</si>
  <si>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</si>
  <si>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</si>
  <si>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</si>
  <si>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</si>
  <si>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</si>
  <si>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</si>
  <si>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</si>
  <si>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</si>
  <si>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</si>
  <si>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</si>
  <si>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</si>
  <si>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</si>
  <si>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</si>
  <si>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</si>
  <si>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</si>
  <si>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</si>
  <si>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</si>
  <si>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</si>
  <si>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</si>
  <si>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</si>
  <si>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</si>
  <si>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</si>
  <si>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</si>
  <si>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</si>
  <si>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</si>
  <si>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</si>
  <si>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</si>
  <si>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</si>
  <si>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</si>
  <si>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</si>
  <si>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</si>
  <si>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</si>
  <si>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</si>
  <si>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</si>
  <si>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</si>
  <si>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</si>
  <si>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</si>
  <si>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</si>
  <si>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</si>
  <si>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</si>
  <si>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</si>
  <si>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</si>
  <si>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</si>
  <si>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</si>
  <si>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</si>
  <si>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</si>
  <si>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</si>
  <si>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</si>
  <si>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</si>
  <si>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</si>
  <si>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</si>
  <si>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</si>
  <si>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</si>
  <si>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</si>
  <si>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</si>
  <si>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</si>
  <si>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</si>
  <si>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</si>
  <si>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</si>
  <si>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</si>
  <si>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</si>
  <si>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</si>
  <si>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</si>
  <si>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</si>
  <si>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</si>
  <si>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</si>
  <si>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</si>
  <si>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</si>
  <si>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</si>
  <si>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</si>
  <si>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</si>
  <si>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</si>
  <si>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</si>
  <si>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</si>
  <si>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</si>
  <si>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</si>
  <si>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</si>
  <si>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</si>
  <si>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</si>
  <si>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</si>
  <si>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</si>
  <si>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</si>
  <si>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</si>
  <si>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</si>
  <si>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</si>
  <si>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</si>
  <si>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</si>
  <si>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</si>
  <si>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</si>
  <si>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</si>
  <si>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</si>
  <si>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</si>
  <si>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</si>
  <si>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</si>
  <si>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</si>
  <si>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</si>
  <si>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</si>
  <si>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</si>
  <si>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</si>
  <si>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</si>
  <si>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</si>
  <si>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</si>
  <si>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</si>
  <si>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</si>
  <si>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</si>
  <si>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</si>
  <si>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</si>
  <si>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</si>
  <si>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</si>
  <si>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</si>
  <si>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</si>
  <si>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</si>
  <si>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</si>
  <si>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</si>
  <si>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</si>
  <si>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</si>
  <si>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</si>
  <si>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</si>
  <si>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</si>
  <si>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</si>
  <si>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</si>
  <si>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</si>
  <si>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</si>
  <si>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</si>
  <si>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</si>
  <si>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</si>
  <si>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</si>
  <si>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</si>
  <si>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</si>
  <si>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</si>
  <si>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</si>
  <si>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</si>
  <si>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</si>
  <si>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</si>
  <si>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</si>
  <si>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</si>
  <si>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</si>
  <si>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</si>
  <si>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</si>
  <si>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</si>
  <si>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</si>
  <si>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</si>
  <si>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</si>
  <si>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</si>
  <si>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</si>
  <si>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</si>
  <si>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</si>
  <si>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</si>
  <si>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</si>
  <si>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</si>
  <si>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</si>
  <si>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</si>
  <si>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</si>
  <si>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</si>
  <si>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</si>
  <si>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</si>
  <si>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</si>
  <si>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</si>
  <si>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</si>
  <si>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</si>
  <si>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</si>
  <si>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</si>
  <si>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</si>
  <si>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</si>
  <si>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</si>
  <si>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</si>
  <si>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</si>
  <si>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</si>
  <si>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</si>
  <si>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</si>
  <si>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</si>
  <si>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</si>
  <si>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</si>
  <si>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</si>
  <si>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</si>
  <si>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</si>
  <si>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</si>
  <si>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</si>
  <si>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</si>
  <si>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</si>
  <si>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</si>
  <si>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</si>
  <si>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</si>
  <si>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</si>
  <si>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</si>
  <si>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</si>
  <si>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</si>
  <si>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</si>
  <si>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</si>
  <si>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</si>
  <si>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</si>
  <si>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</si>
  <si>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</si>
  <si>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</si>
  <si>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</si>
  <si>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</si>
  <si>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</si>
  <si>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</si>
  <si>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</si>
  <si>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</si>
  <si>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</si>
  <si>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</si>
  <si>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</si>
  <si>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</si>
  <si>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</si>
  <si>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</si>
  <si>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</si>
  <si>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</si>
  <si>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</si>
  <si>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</si>
  <si>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</si>
  <si>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</si>
  <si>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</si>
  <si>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</si>
  <si>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</si>
  <si>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</si>
  <si>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</si>
  <si>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</si>
  <si>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</si>
  <si>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</si>
  <si>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</si>
  <si>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</si>
  <si>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</si>
  <si>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</si>
  <si>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</si>
  <si>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</si>
  <si>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</si>
  <si>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</si>
  <si>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</si>
  <si>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</si>
  <si>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</si>
  <si>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</si>
  <si>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</si>
  <si>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</si>
  <si>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</si>
  <si>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</si>
  <si>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</si>
  <si>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</si>
  <si>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</si>
  <si>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</si>
  <si>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</si>
  <si>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</si>
  <si>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</si>
  <si>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</si>
  <si>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</si>
  <si>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</si>
  <si>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</si>
  <si>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</si>
  <si>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</si>
  <si>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</si>
  <si>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</si>
  <si>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</si>
  <si>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</si>
  <si>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</si>
  <si>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</si>
  <si>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</si>
  <si>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</si>
  <si>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</si>
  <si>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</si>
  <si>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</si>
  <si>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</si>
  <si>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</si>
  <si>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</si>
  <si>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</si>
  <si>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</si>
  <si>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</si>
  <si>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</si>
  <si>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</si>
  <si>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</si>
  <si>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</si>
  <si>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</si>
  <si>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</si>
  <si>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</si>
  <si>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</si>
  <si>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</si>
  <si>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</si>
  <si>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</si>
  <si>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</si>
  <si>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</si>
  <si>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</si>
  <si>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</si>
  <si>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</si>
  <si>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</si>
  <si>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</si>
  <si>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</si>
  <si>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</si>
  <si>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</si>
  <si>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</si>
  <si>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</si>
  <si>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</si>
  <si>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</si>
  <si>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</si>
  <si>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</si>
  <si>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</si>
  <si>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</si>
  <si>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</si>
  <si>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</si>
  <si>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</si>
  <si>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</si>
  <si>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</si>
  <si>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</si>
  <si>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</si>
  <si>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</si>
  <si>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</si>
  <si>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</si>
  <si>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</si>
  <si>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</si>
  <si>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</si>
  <si>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</si>
  <si>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</si>
  <si>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</si>
  <si>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</si>
  <si>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</si>
  <si>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</si>
  <si>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</si>
  <si>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</si>
  <si>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</si>
  <si>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</si>
  <si>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</si>
  <si>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</si>
  <si>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</si>
  <si>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</si>
  <si>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</si>
  <si>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</si>
  <si>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</si>
  <si>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</si>
  <si>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</si>
  <si>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</si>
  <si>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</si>
  <si>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</si>
  <si>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</si>
  <si>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</si>
  <si>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</si>
  <si>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</si>
  <si>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</si>
  <si>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</si>
  <si>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</si>
  <si>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</si>
  <si>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</si>
  <si>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</si>
  <si>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</si>
  <si>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</si>
  <si>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</si>
  <si>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</si>
  <si>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</si>
  <si>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</si>
  <si>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</si>
  <si>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</si>
  <si>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</si>
  <si>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</si>
  <si>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</si>
  <si>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</si>
  <si>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</si>
  <si>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</si>
  <si>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</si>
  <si>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</si>
  <si>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</si>
  <si>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</si>
  <si>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</si>
  <si>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</si>
  <si>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</si>
  <si>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</si>
  <si>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</si>
  <si>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</si>
  <si>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</si>
  <si>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</si>
  <si>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</si>
  <si>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</si>
  <si>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</si>
  <si>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</si>
  <si>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</si>
  <si>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</si>
  <si>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</si>
  <si>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</si>
  <si>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</si>
  <si>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</si>
  <si>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</si>
  <si>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</si>
  <si>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</si>
  <si>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</si>
  <si>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</si>
  <si>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</si>
  <si>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</si>
  <si>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</si>
  <si>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</si>
  <si>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</si>
  <si>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</si>
  <si>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</si>
  <si>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</si>
  <si>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</si>
  <si>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</si>
  <si>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</si>
  <si>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</si>
  <si>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</si>
  <si>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</si>
  <si>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</si>
  <si>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</si>
  <si>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</si>
  <si>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</si>
  <si>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</si>
  <si>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</si>
  <si>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</si>
  <si>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</si>
  <si>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</si>
  <si>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</si>
  <si>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</si>
  <si>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</si>
  <si>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</si>
  <si>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</si>
  <si>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</si>
  <si>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</si>
  <si>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</si>
  <si>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</si>
  <si>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</si>
  <si>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</si>
  <si>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</si>
  <si>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</si>
  <si>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</si>
  <si>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</si>
  <si>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</si>
  <si>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</si>
  <si>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</si>
  <si>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</si>
  <si>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</si>
  <si>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</si>
  <si>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</si>
  <si>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</si>
  <si>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</si>
  <si>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</si>
  <si>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</si>
  <si>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</si>
  <si>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</si>
  <si>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</si>
  <si>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</si>
  <si>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</si>
  <si>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</si>
  <si>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</si>
  <si>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</si>
  <si>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</si>
  <si>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</si>
  <si>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</si>
  <si>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</si>
  <si>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</si>
  <si>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</si>
  <si>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</si>
  <si>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</si>
  <si>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</si>
  <si>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</si>
  <si>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</si>
  <si>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</si>
  <si>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</si>
  <si>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</si>
  <si>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</si>
  <si>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</si>
  <si>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</si>
  <si>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</si>
  <si>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</si>
  <si>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</si>
  <si>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</si>
  <si>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</si>
  <si>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</si>
  <si>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</si>
  <si>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</si>
  <si>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</si>
  <si>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</si>
  <si>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</si>
  <si>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</si>
  <si>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</si>
  <si>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</si>
  <si>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</si>
  <si>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</si>
  <si>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</si>
  <si>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</si>
  <si>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</si>
  <si>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</si>
  <si>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</si>
  <si>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</si>
  <si>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</si>
  <si>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</si>
  <si>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</si>
  <si>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</si>
  <si>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</si>
  <si>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</si>
  <si>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</si>
  <si>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</si>
  <si>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</si>
  <si>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</si>
  <si>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</si>
  <si>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</si>
  <si>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</si>
  <si>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</si>
  <si>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</si>
  <si>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</si>
  <si>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</si>
  <si>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</si>
  <si>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</si>
  <si>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</si>
  <si>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</si>
  <si>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</si>
  <si>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</si>
  <si>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</si>
  <si>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</si>
  <si>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</si>
  <si>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</si>
  <si>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</si>
  <si>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</si>
  <si>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</si>
  <si>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</si>
  <si>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</si>
  <si>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</si>
  <si>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</si>
  <si>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</si>
  <si>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</si>
  <si>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</si>
  <si>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</si>
  <si>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</si>
  <si>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</si>
  <si>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</si>
  <si>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</si>
  <si>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</si>
  <si>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</si>
  <si>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</si>
  <si>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</si>
  <si>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</si>
  <si>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</si>
  <si>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</si>
  <si>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</si>
  <si>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</si>
  <si>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</si>
  <si>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</si>
  <si>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</si>
  <si>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</si>
  <si>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</si>
  <si>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</si>
  <si>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</si>
  <si>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</si>
  <si>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</si>
  <si>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</si>
  <si>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</si>
  <si>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</si>
  <si>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</si>
  <si>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</si>
  <si>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</si>
  <si>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</si>
  <si>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</si>
  <si>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</si>
  <si>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</si>
  <si>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</si>
  <si>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</si>
  <si>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</si>
  <si>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</si>
  <si>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</si>
  <si>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</si>
  <si>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</si>
  <si>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</si>
  <si>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</si>
  <si>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</si>
  <si>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</si>
  <si>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</si>
  <si>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</si>
  <si>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</si>
  <si>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</si>
  <si>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</si>
  <si>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</si>
  <si>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</si>
  <si>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</si>
  <si>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</si>
  <si>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</si>
  <si>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</si>
  <si>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</si>
  <si>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</si>
  <si>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</si>
  <si>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</si>
  <si>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</si>
  <si>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</si>
  <si>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</si>
  <si>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</si>
  <si>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</si>
  <si>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</si>
  <si>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</si>
  <si>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</si>
  <si>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</si>
  <si>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</si>
  <si>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</si>
  <si>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</si>
  <si>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</si>
  <si>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</si>
  <si>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</si>
  <si>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</si>
  <si>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</si>
  <si>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</si>
  <si>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</si>
  <si>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</si>
  <si>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</si>
  <si>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</si>
  <si>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</si>
  <si>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</si>
  <si>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</si>
  <si>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</si>
  <si>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</si>
  <si>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</si>
  <si>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</si>
  <si>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</si>
  <si>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</si>
  <si>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</si>
  <si>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</si>
  <si>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</si>
  <si>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</si>
  <si>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</si>
  <si>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</si>
  <si>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</si>
  <si>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</si>
  <si>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</si>
  <si>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</si>
  <si>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</si>
  <si>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</si>
  <si>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</si>
  <si>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</si>
  <si>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</si>
  <si>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</si>
  <si>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</si>
  <si>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</si>
  <si>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</si>
  <si>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</si>
  <si>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</si>
  <si>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</si>
  <si>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</si>
  <si>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</si>
  <si>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</si>
  <si>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</si>
  <si>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</si>
  <si>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</si>
  <si>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</si>
  <si>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</si>
  <si>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</si>
  <si>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</si>
  <si>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</si>
  <si>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</si>
  <si>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</si>
  <si>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</si>
  <si>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</si>
  <si>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</si>
  <si>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</si>
  <si>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</si>
  <si>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</si>
  <si>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</si>
  <si>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</si>
  <si>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</si>
  <si>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</si>
  <si>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</si>
  <si>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</si>
  <si>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</si>
  <si>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</si>
  <si>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</si>
  <si>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</si>
  <si>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</si>
  <si>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</si>
  <si>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</si>
  <si>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</si>
  <si>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</si>
  <si>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</si>
  <si>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</si>
  <si>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</si>
  <si>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</si>
  <si>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</si>
  <si>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</si>
  <si>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</si>
  <si>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</si>
  <si>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</si>
  <si>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</si>
  <si>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</si>
  <si>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</si>
  <si>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</si>
  <si>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</si>
  <si>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</si>
  <si>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</si>
  <si>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</si>
  <si>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</si>
  <si>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</si>
  <si>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</si>
  <si>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</si>
  <si>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</si>
  <si>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</si>
  <si>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</si>
  <si>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</si>
  <si>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</si>
  <si>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</si>
  <si>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</si>
  <si>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</si>
  <si>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</si>
  <si>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</si>
  <si>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</si>
  <si>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</si>
  <si>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</si>
  <si>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</si>
  <si>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</si>
  <si>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</si>
  <si>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</si>
  <si>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</si>
  <si>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</si>
  <si>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</si>
  <si>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</si>
  <si>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</si>
  <si>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</si>
  <si>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</si>
  <si>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</si>
  <si>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</si>
  <si>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</si>
  <si>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</si>
  <si>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</si>
  <si>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</si>
  <si>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</si>
  <si>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</si>
  <si>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</si>
  <si>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</si>
  <si>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</si>
  <si>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</si>
  <si>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</si>
  <si>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</si>
  <si>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</si>
  <si>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</si>
  <si>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</si>
  <si>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</si>
  <si>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</si>
  <si>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</si>
  <si>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</si>
  <si>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</si>
  <si>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</si>
  <si>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</si>
  <si>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</si>
  <si>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</si>
  <si>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</si>
  <si>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</si>
  <si>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</si>
  <si>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</si>
  <si>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</si>
  <si>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</si>
  <si>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</si>
  <si>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</si>
  <si>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</si>
  <si>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</si>
  <si>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</si>
  <si>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</si>
  <si>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</si>
  <si>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</si>
  <si>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</si>
  <si>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</si>
  <si>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</si>
  <si>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</si>
  <si>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</si>
  <si>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</si>
  <si>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</si>
  <si>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</si>
  <si>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</si>
  <si>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</si>
  <si>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</si>
  <si>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</si>
  <si>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</si>
  <si>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</si>
  <si>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</si>
  <si>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</si>
  <si>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</si>
  <si>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</si>
  <si>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</si>
  <si>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</si>
  <si>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</si>
  <si>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</si>
  <si>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</si>
  <si>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</si>
  <si>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</si>
  <si>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</si>
  <si>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</si>
  <si>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</si>
  <si>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</si>
  <si>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</si>
  <si>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</si>
  <si>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</si>
  <si>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</si>
  <si>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</si>
  <si>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</si>
  <si>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</si>
  <si>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</si>
  <si>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</si>
  <si>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</si>
  <si>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</si>
  <si>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</si>
  <si>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</si>
  <si>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</si>
  <si>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</si>
  <si>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</si>
  <si>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</si>
  <si>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</si>
  <si>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</si>
  <si>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</si>
  <si>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</si>
  <si>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</si>
  <si>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</si>
  <si>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</si>
  <si>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</si>
  <si>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</si>
  <si>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</si>
  <si>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</si>
  <si>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</si>
  <si>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</si>
  <si>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</si>
  <si>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</si>
  <si>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</si>
  <si>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</si>
  <si>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</si>
  <si>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</si>
  <si>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</si>
  <si>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</si>
  <si>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</si>
  <si>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</si>
  <si>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</si>
  <si>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</si>
  <si>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</si>
  <si>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</si>
  <si>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</si>
  <si>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</si>
  <si>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</si>
  <si>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</si>
  <si>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</si>
  <si>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</si>
  <si>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</si>
  <si>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</si>
  <si>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</si>
  <si>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</si>
  <si>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</si>
  <si>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</si>
  <si>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</si>
  <si>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</si>
  <si>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</si>
  <si>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</si>
  <si>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</si>
  <si>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</si>
  <si>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</si>
  <si>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</si>
  <si>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</si>
  <si>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</si>
  <si>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</si>
  <si>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</si>
  <si>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</si>
  <si>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</si>
  <si>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</si>
  <si>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</si>
  <si>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</si>
  <si>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</si>
  <si>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</si>
  <si>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</si>
  <si>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</si>
  <si>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</si>
  <si>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</si>
  <si>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</si>
  <si>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</si>
  <si>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</si>
  <si>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</si>
  <si>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</si>
  <si>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</si>
  <si>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</si>
  <si>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</si>
  <si>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</si>
  <si>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</si>
  <si>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</si>
  <si>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</si>
  <si>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</si>
  <si>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</si>
  <si>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</si>
  <si>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</si>
  <si>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</si>
  <si>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</si>
  <si>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</si>
  <si>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</si>
  <si>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</si>
  <si>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</si>
  <si>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</si>
  <si>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</si>
  <si>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</si>
  <si>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</si>
  <si>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</si>
  <si>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</si>
  <si>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</si>
  <si>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</si>
  <si>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</si>
  <si>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</si>
  <si>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</si>
  <si>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</si>
  <si>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</si>
  <si>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</si>
  <si>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</si>
  <si>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</si>
  <si>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</si>
  <si>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</si>
  <si>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</si>
  <si>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</si>
  <si>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</si>
  <si>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</si>
  <si>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</si>
  <si>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</si>
  <si>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</si>
  <si>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</si>
  <si>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</si>
  <si>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</si>
  <si>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</si>
  <si>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</si>
  <si>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</si>
  <si>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</si>
  <si>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</si>
  <si>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</si>
  <si>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</si>
  <si>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</si>
  <si>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</si>
  <si>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</si>
  <si>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</si>
  <si>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</si>
  <si>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</si>
  <si>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</si>
  <si>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</si>
  <si>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</si>
  <si>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</si>
  <si>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</si>
  <si>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</si>
  <si>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</si>
  <si>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</si>
  <si>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</si>
  <si>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</si>
  <si>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</si>
  <si>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</si>
  <si>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</si>
  <si>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</si>
  <si>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</si>
  <si>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</si>
  <si>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</si>
  <si>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</si>
  <si>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</si>
  <si>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</si>
  <si>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</si>
  <si>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</si>
  <si>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</si>
  <si>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</si>
  <si>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</si>
  <si>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</si>
  <si>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</si>
  <si>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</si>
  <si>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</si>
  <si>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</si>
  <si>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</si>
  <si>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</si>
  <si>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</si>
  <si>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</si>
  <si>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</si>
  <si>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</si>
  <si>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</si>
  <si>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</si>
  <si>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</si>
  <si>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</si>
  <si>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</si>
  <si>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</si>
  <si>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</si>
  <si>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</si>
  <si>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</si>
  <si>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</si>
  <si>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</si>
  <si>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</si>
  <si>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</si>
  <si>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</si>
  <si>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</si>
  <si>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</si>
  <si>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</si>
  <si>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</si>
  <si>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</si>
  <si>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</si>
  <si>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</si>
  <si>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</si>
  <si>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</si>
  <si>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</si>
  <si>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</si>
  <si>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</si>
  <si>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</si>
  <si>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</si>
  <si>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</si>
  <si>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</si>
  <si>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</si>
  <si>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</si>
  <si>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</si>
  <si>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</si>
  <si>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</si>
  <si>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</si>
  <si>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</si>
  <si>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</si>
  <si>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</si>
  <si>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</si>
  <si>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</si>
  <si>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</si>
  <si>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</si>
  <si>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</si>
  <si>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</si>
  <si>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</si>
  <si>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</si>
  <si>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</si>
  <si>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</si>
  <si>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</si>
  <si>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</si>
  <si>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</si>
  <si>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</si>
  <si>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</si>
  <si>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</si>
  <si>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</si>
  <si>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</si>
  <si>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</si>
  <si>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</si>
  <si>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</si>
  <si>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</si>
  <si>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</si>
  <si>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</si>
  <si>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</si>
  <si>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</si>
  <si>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</si>
  <si>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</si>
  <si>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</si>
  <si>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</si>
  <si>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</si>
  <si>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</si>
  <si>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</si>
  <si>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</si>
  <si>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</si>
  <si>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</si>
  <si>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</si>
  <si>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</si>
  <si>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</si>
  <si>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</si>
  <si>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</si>
  <si>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</si>
  <si>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</si>
  <si>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</si>
  <si>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</si>
  <si>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</si>
  <si>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</si>
  <si>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</si>
  <si>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</si>
  <si>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</si>
  <si>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</si>
  <si>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</si>
  <si>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</si>
  <si>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</si>
  <si>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</si>
  <si>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</si>
  <si>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</si>
  <si>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</si>
  <si>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</si>
  <si>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</si>
  <si>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</si>
  <si>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</si>
  <si>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</si>
  <si>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</si>
  <si>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</si>
  <si>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</si>
  <si>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</si>
  <si>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</si>
  <si>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</si>
  <si>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</si>
  <si>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</si>
  <si>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</si>
  <si>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</si>
  <si>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</si>
  <si>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</si>
  <si>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</si>
  <si>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</si>
  <si>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</si>
  <si>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</si>
  <si>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</si>
  <si>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</si>
  <si>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</si>
  <si>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</si>
  <si>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</si>
  <si>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</si>
  <si>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</si>
  <si>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</si>
  <si>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</si>
  <si>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</si>
  <si>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</si>
  <si>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</si>
  <si>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</si>
  <si>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</si>
  <si>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</si>
  <si>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</si>
  <si>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</si>
  <si>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</si>
  <si>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</si>
  <si>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</si>
  <si>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</si>
  <si>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</si>
  <si>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</si>
  <si>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</si>
  <si>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</si>
  <si>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</si>
  <si>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</si>
  <si>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</si>
  <si>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</si>
  <si>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</si>
  <si>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</si>
  <si>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</si>
  <si>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</si>
  <si>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</si>
  <si>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</si>
  <si>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</si>
  <si>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</si>
  <si>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</si>
  <si>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</si>
  <si>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</si>
  <si>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</si>
  <si>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</si>
  <si>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</si>
  <si>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</si>
  <si>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</si>
  <si>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</si>
  <si>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</si>
  <si>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</si>
  <si>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</si>
  <si>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</si>
  <si>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</si>
  <si>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</si>
  <si>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</si>
  <si>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</si>
  <si>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</si>
  <si>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</si>
  <si>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</si>
  <si>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</si>
  <si>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</si>
  <si>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</si>
  <si>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</si>
  <si>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</si>
  <si>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</si>
  <si>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</si>
  <si>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</si>
  <si>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</si>
  <si>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</si>
  <si>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</si>
  <si>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</si>
  <si>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</si>
  <si>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</si>
  <si>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</si>
  <si>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</si>
  <si>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</si>
  <si>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</si>
  <si>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</si>
  <si>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</si>
  <si>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</si>
  <si>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</si>
  <si>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</si>
  <si>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</si>
  <si>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</si>
  <si>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</si>
  <si>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</si>
  <si>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</si>
  <si>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</si>
  <si>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</si>
  <si>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</si>
  <si>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</si>
  <si>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</si>
  <si>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</si>
  <si>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</si>
  <si>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</si>
  <si>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</si>
  <si>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</si>
  <si>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</si>
  <si>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</si>
  <si>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</si>
  <si>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</si>
  <si>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</si>
  <si>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</si>
  <si>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</si>
  <si>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</si>
  <si>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</si>
  <si>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</si>
  <si>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</si>
  <si>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</si>
  <si>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</si>
  <si>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</si>
  <si>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</si>
  <si>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</si>
  <si>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</si>
  <si>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</si>
  <si>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</si>
  <si>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</si>
  <si>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</si>
  <si>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</si>
  <si>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</si>
  <si>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</si>
  <si>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</si>
  <si>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</si>
  <si>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</si>
  <si>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</si>
  <si>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</si>
  <si>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</si>
  <si>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</si>
  <si>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</si>
  <si>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</si>
  <si>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</si>
  <si>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</si>
  <si>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</si>
  <si>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</si>
  <si>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</si>
  <si>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</si>
  <si>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</si>
  <si>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</si>
  <si>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</si>
  <si>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</si>
  <si>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</si>
  <si>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</si>
  <si>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</si>
  <si>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</si>
  <si>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</si>
  <si>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</si>
  <si>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</si>
  <si>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</si>
  <si>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</si>
  <si>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</si>
  <si>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</si>
  <si>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</si>
  <si>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</si>
  <si>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</si>
  <si>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</si>
  <si>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</si>
  <si>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</si>
  <si>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</si>
  <si>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</si>
  <si>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</si>
  <si>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</si>
  <si>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</si>
  <si>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</si>
  <si>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</si>
  <si>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</si>
  <si>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</si>
  <si>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</si>
  <si>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</si>
  <si>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</si>
  <si>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</si>
  <si>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</si>
  <si>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</si>
  <si>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</si>
  <si>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</si>
  <si>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</si>
  <si>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</si>
  <si>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</si>
  <si>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</si>
  <si>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</si>
  <si>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</si>
  <si>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</si>
  <si>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</si>
  <si>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</si>
  <si>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</si>
  <si>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</si>
  <si>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</si>
  <si>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</si>
  <si>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</si>
  <si>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</si>
  <si>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</si>
  <si>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</si>
  <si>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</si>
  <si>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</si>
  <si>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</si>
  <si>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</si>
  <si>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</si>
  <si>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</si>
  <si>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</si>
  <si>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</si>
  <si>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</si>
  <si>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</si>
  <si>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</si>
  <si>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</si>
  <si>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</si>
  <si>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</si>
  <si>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</si>
  <si>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</si>
  <si>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</si>
  <si>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</si>
  <si>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</si>
  <si>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</si>
  <si>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</si>
  <si>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</si>
  <si>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</si>
  <si>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</si>
  <si>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</si>
  <si>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</si>
  <si>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</si>
  <si>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</si>
  <si>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</si>
  <si>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</si>
  <si>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</si>
  <si>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</si>
  <si>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</si>
  <si>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</si>
  <si>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</si>
  <si>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</si>
  <si>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</si>
  <si>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</si>
  <si>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</si>
  <si>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</si>
  <si>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</si>
  <si>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</si>
  <si>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</si>
  <si>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</si>
  <si>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</si>
  <si>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</si>
  <si>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</si>
  <si>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</si>
  <si>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</si>
  <si>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</si>
  <si>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</si>
  <si>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</si>
  <si>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</si>
  <si>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</si>
  <si>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</si>
  <si>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</si>
  <si>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</si>
  <si>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</si>
  <si>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</si>
  <si>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</si>
  <si>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</si>
  <si>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</si>
  <si>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</si>
  <si>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</si>
  <si>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</si>
  <si>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</si>
  <si>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</si>
  <si>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</si>
  <si>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</si>
  <si>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</si>
  <si>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</si>
  <si>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</si>
  <si>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</si>
  <si>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</si>
  <si>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</si>
  <si>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</si>
  <si>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</si>
  <si>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</si>
  <si>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</si>
  <si>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</si>
  <si>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</si>
  <si>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</si>
  <si>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</si>
  <si>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</si>
  <si>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</si>
  <si>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</si>
  <si>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</si>
  <si>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</si>
  <si>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</si>
  <si>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</si>
  <si>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</si>
  <si>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</si>
  <si>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</si>
  <si>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</si>
  <si>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</si>
  <si>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</si>
  <si>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</si>
  <si>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</si>
  <si>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</si>
  <si>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</si>
  <si>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</si>
  <si>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</si>
  <si>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</si>
  <si>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</si>
  <si>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</si>
  <si>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</si>
  <si>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</si>
  <si>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</si>
  <si>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</si>
  <si>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</si>
  <si>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</si>
  <si>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</si>
  <si>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</si>
  <si>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</si>
  <si>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</si>
  <si>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</si>
  <si>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</si>
  <si>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</si>
  <si>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</si>
  <si>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</si>
  <si>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</si>
  <si>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</si>
  <si>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</si>
  <si>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</si>
  <si>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</si>
  <si>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</si>
  <si>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</si>
  <si>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</si>
  <si>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</si>
  <si>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</si>
  <si>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</si>
  <si>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</si>
  <si>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</si>
  <si>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</si>
  <si>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</si>
  <si>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</si>
  <si>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</si>
  <si>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</si>
  <si>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</si>
  <si>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</si>
  <si>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</si>
  <si>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</si>
  <si>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</si>
  <si>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</si>
  <si>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</si>
  <si>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</si>
  <si>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</si>
  <si>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</si>
  <si>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</si>
  <si>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</si>
  <si>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</si>
  <si>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</si>
  <si>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</si>
  <si>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</si>
  <si>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</si>
  <si>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</si>
  <si>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</si>
  <si>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</si>
  <si>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</si>
  <si>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</si>
  <si>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</si>
  <si>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</si>
  <si>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</si>
  <si>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</si>
  <si>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</si>
  <si>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</si>
  <si>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</si>
  <si>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</si>
  <si>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</si>
  <si>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</si>
  <si>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</si>
  <si>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</si>
  <si>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</si>
  <si>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</si>
  <si>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</si>
  <si>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</si>
  <si>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</si>
  <si>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</si>
  <si>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</si>
  <si>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</si>
  <si>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</si>
  <si>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</si>
  <si>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</si>
  <si>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</si>
  <si>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</si>
  <si>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</si>
  <si>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</si>
  <si>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</si>
  <si>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</si>
  <si>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</si>
  <si>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</si>
  <si>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</si>
  <si>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</si>
  <si>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</si>
  <si>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</si>
  <si>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</si>
  <si>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</si>
  <si>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</si>
  <si>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</si>
  <si>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</si>
  <si>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</si>
  <si>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</si>
  <si>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</si>
  <si>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</si>
  <si>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</si>
  <si>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</si>
  <si>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</si>
  <si>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</si>
  <si>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</si>
  <si>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</si>
  <si>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</si>
  <si>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</si>
  <si>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</si>
  <si>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</si>
  <si>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</si>
  <si>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</si>
  <si>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</si>
  <si>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</si>
  <si>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</si>
  <si>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</si>
  <si>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</si>
  <si>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</si>
  <si>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</si>
  <si>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</si>
  <si>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</si>
  <si>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</si>
  <si>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</si>
  <si>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</si>
  <si>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</si>
  <si>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</si>
  <si>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</si>
  <si>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</si>
  <si>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</si>
  <si>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</si>
  <si>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</si>
  <si>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</si>
  <si>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</si>
  <si>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</si>
  <si>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</si>
  <si>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</si>
  <si>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</si>
  <si>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</si>
  <si>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</si>
  <si>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</si>
  <si>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</si>
  <si>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</si>
  <si>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</si>
  <si>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</si>
  <si>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</si>
  <si>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</si>
  <si>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</si>
  <si>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</si>
  <si>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</si>
  <si>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</si>
  <si>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</si>
  <si>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</si>
  <si>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</si>
  <si>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</si>
  <si>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</si>
  <si>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</si>
  <si>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</si>
  <si>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</si>
  <si>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</si>
  <si>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</si>
  <si>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</si>
  <si>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</si>
  <si>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</si>
  <si>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</si>
  <si>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</si>
  <si>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</si>
  <si>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</si>
  <si>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</si>
  <si>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</si>
  <si>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</si>
  <si>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</si>
  <si>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</si>
  <si>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</si>
  <si>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</si>
  <si>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</si>
  <si>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</si>
  <si>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</si>
  <si>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</si>
  <si>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</si>
  <si>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</si>
  <si>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</si>
  <si>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</si>
  <si>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</si>
  <si>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</si>
  <si>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</si>
  <si>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</si>
  <si>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</si>
  <si>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</si>
  <si>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</si>
  <si>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</si>
  <si>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</si>
  <si>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</si>
  <si>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</si>
  <si>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</si>
  <si>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</si>
  <si>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</si>
  <si>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</si>
  <si>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</si>
  <si>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</si>
  <si>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</si>
  <si>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</si>
  <si>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</si>
  <si>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</si>
  <si>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</si>
  <si>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</si>
  <si>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</si>
  <si>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</si>
  <si>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</si>
  <si>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</si>
  <si>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</si>
  <si>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</si>
  <si>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</si>
  <si>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</si>
  <si>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</si>
  <si>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</si>
  <si>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</si>
  <si>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</si>
  <si>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</si>
  <si>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</si>
  <si>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</si>
  <si>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</si>
  <si>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</si>
  <si>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</si>
  <si>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</si>
  <si>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</si>
  <si>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</si>
  <si>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</si>
  <si>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</si>
  <si>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</si>
  <si>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</si>
  <si>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</si>
  <si>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</si>
  <si>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</si>
  <si>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</si>
  <si>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</si>
  <si>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</si>
  <si>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</si>
  <si>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</si>
  <si>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</si>
  <si>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</si>
  <si>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</si>
  <si>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</si>
  <si>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</si>
  <si>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</si>
  <si>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</si>
  <si>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</si>
  <si>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</si>
  <si>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</si>
  <si>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</si>
  <si>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</si>
  <si>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</si>
  <si>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</si>
  <si>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</si>
  <si>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</si>
  <si>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</si>
  <si>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</si>
  <si>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</si>
  <si>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</si>
  <si>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</si>
  <si>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</si>
  <si>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</si>
  <si>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</si>
  <si>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</si>
  <si>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</si>
  <si>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</si>
  <si>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</si>
  <si>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</si>
  <si>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</si>
  <si>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</si>
  <si>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</si>
  <si>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</si>
  <si>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</si>
  <si>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</si>
  <si>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</si>
  <si>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</si>
  <si>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</si>
  <si>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</si>
  <si>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</si>
  <si>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</si>
  <si>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</si>
  <si>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</si>
  <si>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</si>
  <si>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</si>
  <si>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</si>
  <si>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</si>
  <si>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</si>
  <si>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</si>
  <si>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</si>
  <si>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</si>
  <si>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</si>
  <si>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</si>
  <si>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</si>
  <si>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</si>
  <si>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</si>
  <si>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</si>
  <si>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</si>
  <si>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</si>
  <si>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</si>
  <si>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</si>
  <si>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</si>
  <si>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</si>
  <si>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</si>
  <si>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</si>
  <si>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</si>
  <si>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</si>
  <si>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</si>
  <si>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</si>
  <si>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</si>
  <si>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</si>
  <si>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</si>
  <si>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</si>
  <si>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</si>
  <si>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</si>
  <si>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</si>
  <si>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</si>
  <si>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</si>
  <si>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</si>
  <si>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</si>
  <si>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</si>
  <si>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</si>
  <si>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</si>
  <si>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</si>
  <si>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</si>
  <si>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</si>
  <si>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</si>
  <si>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</si>
  <si>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</si>
  <si>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</si>
  <si>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</si>
  <si>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</si>
  <si>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</si>
  <si>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</si>
  <si>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</si>
  <si>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</si>
  <si>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</si>
  <si>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</si>
  <si>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</si>
  <si>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</si>
  <si>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</si>
  <si>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</si>
  <si>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</si>
  <si>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</si>
  <si>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</si>
  <si>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</si>
  <si>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</si>
  <si>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</si>
  <si>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</si>
  <si>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</si>
  <si>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</si>
  <si>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</si>
  <si>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</si>
  <si>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</si>
  <si>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</si>
  <si>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</si>
  <si>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</si>
  <si>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</si>
  <si>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</si>
  <si>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</si>
  <si>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</si>
  <si>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</si>
  <si>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</si>
  <si>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</si>
  <si>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</si>
  <si>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</si>
  <si>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</si>
  <si>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</si>
  <si>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</si>
  <si>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</si>
  <si>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</si>
  <si>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</si>
  <si>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</si>
  <si>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</si>
  <si>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</si>
  <si>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</si>
  <si>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</si>
  <si>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</si>
  <si>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</si>
  <si>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</si>
  <si>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</si>
  <si>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</si>
  <si>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</si>
  <si>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</si>
  <si>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</si>
  <si>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</si>
  <si>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</si>
  <si>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</si>
  <si>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</si>
  <si>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</si>
  <si>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</si>
  <si>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</si>
  <si>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</si>
  <si>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</si>
  <si>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</si>
  <si>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</si>
  <si>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</si>
  <si>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</si>
  <si>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</si>
  <si>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</si>
  <si>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</si>
  <si>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</si>
  <si>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</si>
  <si>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</si>
  <si>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</si>
  <si>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</si>
  <si>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</si>
  <si>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</si>
  <si>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</si>
  <si>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</si>
  <si>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</si>
  <si>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</si>
  <si>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</si>
  <si>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</si>
  <si>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</si>
  <si>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</si>
  <si>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</si>
  <si>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</si>
  <si>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</si>
  <si>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</si>
  <si>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</si>
  <si>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</si>
  <si>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</si>
  <si>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</si>
  <si>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</si>
  <si>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</si>
  <si>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</si>
  <si>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</si>
  <si>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</si>
  <si>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</si>
  <si>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</si>
  <si>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</si>
  <si>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</si>
  <si>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</si>
  <si>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</si>
  <si>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</si>
  <si>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</si>
  <si>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</si>
  <si>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</si>
  <si>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</si>
  <si>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</si>
  <si>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</si>
  <si>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</si>
  <si>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</si>
  <si>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</si>
  <si>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</si>
  <si>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</si>
  <si>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</si>
  <si>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</si>
  <si>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</si>
  <si>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</si>
  <si>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</si>
  <si>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</si>
  <si>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</si>
  <si>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</si>
  <si>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</si>
  <si>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</si>
  <si>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</si>
  <si>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</si>
  <si>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</si>
  <si>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</si>
  <si>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</si>
  <si>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</si>
  <si>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</si>
  <si>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</si>
  <si>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</si>
  <si>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</si>
  <si>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</si>
  <si>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</si>
  <si>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</si>
  <si>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</si>
  <si>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</si>
  <si>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</si>
  <si>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</si>
  <si>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</si>
  <si>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</si>
  <si>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</si>
  <si>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</si>
  <si>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</si>
  <si>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</si>
  <si>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</si>
  <si>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</si>
  <si>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</si>
  <si>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</si>
  <si>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</si>
  <si>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</si>
  <si>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</si>
  <si>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</si>
  <si>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</si>
  <si>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</si>
  <si>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</si>
  <si>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</si>
  <si>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</si>
  <si>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</si>
  <si>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</si>
  <si>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</si>
  <si>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</si>
  <si>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</si>
  <si>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</si>
  <si>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</si>
  <si>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</si>
  <si>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</si>
  <si>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</si>
  <si>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</si>
  <si>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</si>
  <si>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</si>
  <si>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</si>
  <si>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</si>
  <si>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</si>
  <si>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</si>
  <si>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</si>
  <si>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</si>
  <si>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</si>
  <si>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</si>
  <si>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</si>
  <si>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</si>
  <si>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</si>
  <si>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</si>
  <si>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</si>
  <si>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</si>
  <si>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</si>
  <si>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</si>
  <si>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</si>
  <si>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</si>
  <si>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</si>
  <si>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</si>
  <si>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</si>
  <si>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</si>
  <si>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</si>
  <si>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</si>
  <si>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</si>
  <si>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</si>
  <si>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</si>
  <si>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</si>
  <si>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</si>
  <si>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</si>
  <si>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</si>
  <si>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</si>
  <si>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</si>
  <si>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</si>
  <si>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</si>
  <si>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</si>
  <si>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</si>
  <si>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</si>
  <si>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</si>
  <si>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</si>
  <si>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</si>
  <si>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</si>
  <si>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</si>
  <si>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</si>
  <si>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</si>
  <si>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</si>
  <si>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</si>
  <si>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</si>
  <si>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</si>
  <si>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</si>
  <si>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</si>
  <si>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</si>
  <si>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</si>
  <si>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</si>
  <si>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</si>
  <si>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</si>
  <si>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</si>
  <si>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</si>
  <si>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</si>
  <si>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</si>
  <si>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</si>
  <si>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</si>
  <si>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</si>
  <si>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</si>
  <si>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</si>
  <si>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</si>
  <si>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</si>
  <si>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</si>
  <si>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</si>
  <si>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</si>
  <si>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</si>
  <si>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</si>
  <si>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</si>
  <si>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</si>
  <si>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</si>
  <si>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</si>
  <si>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</si>
  <si>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</si>
  <si>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</si>
  <si>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</si>
  <si>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</si>
  <si>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</si>
  <si>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</si>
  <si>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</si>
  <si>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</si>
  <si>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</si>
  <si>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</si>
  <si>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</si>
  <si>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</si>
  <si>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</si>
  <si>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</si>
  <si>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</si>
  <si>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</si>
  <si>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</si>
  <si>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</si>
  <si>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</si>
  <si>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</si>
  <si>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</si>
  <si>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</si>
  <si>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</si>
  <si>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</si>
  <si>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</si>
  <si>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</si>
  <si>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</si>
  <si>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</si>
  <si>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</si>
  <si>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</si>
  <si>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</si>
  <si>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</si>
  <si>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</si>
  <si>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</si>
  <si>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</si>
  <si>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</si>
  <si>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</si>
  <si>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</si>
  <si>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</si>
  <si>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</si>
  <si>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</si>
  <si>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</si>
  <si>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</si>
  <si>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</si>
  <si>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</si>
  <si>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</si>
  <si>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</si>
  <si>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</si>
  <si>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</si>
  <si>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</si>
  <si>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</si>
  <si>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</si>
  <si>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</si>
  <si>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</si>
  <si>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</si>
  <si>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</si>
  <si>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</si>
  <si>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</si>
  <si>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</si>
  <si>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</si>
  <si>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</si>
  <si>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</si>
  <si>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</si>
  <si>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</si>
  <si>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</si>
  <si>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</si>
  <si>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</si>
  <si>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</si>
  <si>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</si>
  <si>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</si>
  <si>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</si>
  <si>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</si>
  <si>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</si>
  <si>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</si>
  <si>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</si>
  <si>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</si>
  <si>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</si>
  <si>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</si>
  <si>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</si>
  <si>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</si>
  <si>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</si>
  <si>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</si>
  <si>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</si>
  <si>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</si>
  <si>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</si>
  <si>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</si>
  <si>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</si>
  <si>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</si>
  <si>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</si>
  <si>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</si>
  <si>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</si>
  <si>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</si>
  <si>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</si>
  <si>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</si>
  <si>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</si>
  <si>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</si>
  <si>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</si>
  <si>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</si>
  <si>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</si>
  <si>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</si>
  <si>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</si>
  <si>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</si>
  <si>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</si>
  <si>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</si>
  <si>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</si>
  <si>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</si>
  <si>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</si>
  <si>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</si>
  <si>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</si>
  <si>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</si>
  <si>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</si>
  <si>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</si>
  <si>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</si>
  <si>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</si>
  <si>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</si>
  <si>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</si>
  <si>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</si>
  <si>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</si>
  <si>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</si>
  <si>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</si>
  <si>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</si>
  <si>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</si>
  <si>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</si>
  <si>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</si>
  <si>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</si>
  <si>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</si>
  <si>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</si>
  <si>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</si>
  <si>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</si>
  <si>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</si>
  <si>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</si>
  <si>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</si>
  <si>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</si>
  <si>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</si>
  <si>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</si>
  <si>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</si>
  <si>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</si>
  <si>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</si>
  <si>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</si>
  <si>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</si>
  <si>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</si>
  <si>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</si>
  <si>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</si>
  <si>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</si>
  <si>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</si>
  <si>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</si>
  <si>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</si>
  <si>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</si>
  <si>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</si>
  <si>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</si>
  <si>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</si>
  <si>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</si>
  <si>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</si>
  <si>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</si>
  <si>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</si>
  <si>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</si>
  <si>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</si>
  <si>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</si>
  <si>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</si>
  <si>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</si>
  <si>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</si>
  <si>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</si>
  <si>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</si>
  <si>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</si>
  <si>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</si>
  <si>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</si>
  <si>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</si>
  <si>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</si>
  <si>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</si>
  <si>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</si>
  <si>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</si>
  <si>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</si>
  <si>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</si>
  <si>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</si>
  <si>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</si>
  <si>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</si>
  <si>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</si>
  <si>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</si>
  <si>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</si>
  <si>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</si>
  <si>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</si>
  <si>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</si>
  <si>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</si>
  <si>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</si>
  <si>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</si>
  <si>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</si>
  <si>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</si>
  <si>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</si>
  <si>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</si>
  <si>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</si>
  <si>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</si>
  <si>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</si>
  <si>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</si>
  <si>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</si>
  <si>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</si>
  <si>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</si>
  <si>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</si>
  <si>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</si>
  <si>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</si>
  <si>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</si>
  <si>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</si>
  <si>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</si>
  <si>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</si>
  <si>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</si>
  <si>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</si>
  <si>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</si>
  <si>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</si>
  <si>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</si>
  <si>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</si>
  <si>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</si>
  <si>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</si>
  <si>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</si>
  <si>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</si>
  <si>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</si>
  <si>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</si>
  <si>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</si>
  <si>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</si>
  <si>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</si>
  <si>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</si>
  <si>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</si>
  <si>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</si>
  <si>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</si>
  <si>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</si>
  <si>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</si>
  <si>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</si>
  <si>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</si>
  <si>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</si>
  <si>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</si>
  <si>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</si>
  <si>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</si>
  <si>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</si>
  <si>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</si>
  <si>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</si>
  <si>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</si>
  <si>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</si>
  <si>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</si>
  <si>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</si>
  <si>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</si>
  <si>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</si>
  <si>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</si>
  <si>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</si>
  <si>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</si>
  <si>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</si>
  <si>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</si>
  <si>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</si>
  <si>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</si>
  <si>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</si>
  <si>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</si>
  <si>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</si>
  <si>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</si>
  <si>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</si>
  <si>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</si>
  <si>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</si>
  <si>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</si>
  <si>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</si>
  <si>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</si>
  <si>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</si>
  <si>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</si>
  <si>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</si>
  <si>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</si>
  <si>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</si>
  <si>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</si>
  <si>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</si>
  <si>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</si>
  <si>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</si>
  <si>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</si>
  <si>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</si>
  <si>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</si>
  <si>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</si>
  <si>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</si>
  <si>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</si>
  <si>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</si>
  <si>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</si>
  <si>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</si>
  <si>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</si>
  <si>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</si>
  <si>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</si>
  <si>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</si>
  <si>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</si>
  <si>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</si>
  <si>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</si>
  <si>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</si>
  <si>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</si>
  <si>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</si>
  <si>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</si>
  <si>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</si>
  <si>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</si>
  <si>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</si>
  <si>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</si>
  <si>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</si>
  <si>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</si>
  <si>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</si>
  <si>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</si>
  <si>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</si>
  <si>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</si>
  <si>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</si>
  <si>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</si>
  <si>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</si>
  <si>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</si>
  <si>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</si>
  <si>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</si>
  <si>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</si>
  <si>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</si>
  <si>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</si>
  <si>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</si>
  <si>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</si>
  <si>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</si>
  <si>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</si>
  <si>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</si>
  <si>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</si>
  <si>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</si>
  <si>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</si>
  <si>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</si>
  <si>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</si>
  <si>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</si>
  <si>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</si>
  <si>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</si>
  <si>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</si>
  <si>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</si>
  <si>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</si>
  <si>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</si>
  <si>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</si>
  <si>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</si>
  <si>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</si>
  <si>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</si>
  <si>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</si>
  <si>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</si>
  <si>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</si>
  <si>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</si>
  <si>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</si>
  <si>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</si>
  <si>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</si>
  <si>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</si>
  <si>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</si>
  <si>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</si>
  <si>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</si>
  <si>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</si>
  <si>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</si>
  <si>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</si>
  <si>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</si>
  <si>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</si>
  <si>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</si>
  <si>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</si>
  <si>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</si>
  <si>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</si>
  <si>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</si>
  <si>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</si>
  <si>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</si>
  <si>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</si>
  <si>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</si>
  <si>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</si>
  <si>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</si>
  <si>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</si>
  <si>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</si>
  <si>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</si>
  <si>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</si>
  <si>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</si>
  <si>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</si>
  <si>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</si>
  <si>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</si>
  <si>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</si>
  <si>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</si>
  <si>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</si>
  <si>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</si>
  <si>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</si>
  <si>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</si>
  <si>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</si>
  <si>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</si>
  <si>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</si>
  <si>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</si>
  <si>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</si>
  <si>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</si>
  <si>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</si>
  <si>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</si>
  <si>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</si>
  <si>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</si>
  <si>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</si>
  <si>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</si>
  <si>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</si>
  <si>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</si>
  <si>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</si>
  <si>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</si>
  <si>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</si>
  <si>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</si>
  <si>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</si>
  <si>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</si>
  <si>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</si>
  <si>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</si>
  <si>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</si>
  <si>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</si>
  <si>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</si>
  <si>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</si>
  <si>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</si>
  <si>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</si>
  <si>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</si>
  <si>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</si>
  <si>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</si>
  <si>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</si>
  <si>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</si>
  <si>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</si>
  <si>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</si>
  <si>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</si>
  <si>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</si>
  <si>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</si>
  <si>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</si>
  <si>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</si>
  <si>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</si>
  <si>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</si>
  <si>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</si>
  <si>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</si>
  <si>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</si>
  <si>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</si>
  <si>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</si>
  <si>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</si>
  <si>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</si>
  <si>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</si>
  <si>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</si>
  <si>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</si>
  <si>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</si>
  <si>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</si>
  <si>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</si>
  <si>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</si>
  <si>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</si>
  <si>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</si>
  <si>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</si>
  <si>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</si>
  <si>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</si>
  <si>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</si>
  <si>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</si>
  <si>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</si>
  <si>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</si>
  <si>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</si>
  <si>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</si>
  <si>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</si>
  <si>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</si>
  <si>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</si>
  <si>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</si>
  <si>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</si>
  <si>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</si>
  <si>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</si>
  <si>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</si>
  <si>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</si>
  <si>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</si>
  <si>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</si>
  <si>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</si>
  <si>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</si>
  <si>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</si>
  <si>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</si>
  <si>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</si>
  <si>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</si>
  <si>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</si>
  <si>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</si>
  <si>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</si>
  <si>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</si>
  <si>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</si>
  <si>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</si>
  <si>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</si>
  <si>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</si>
  <si>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</si>
  <si>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</si>
  <si>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</si>
  <si>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</si>
  <si>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</si>
  <si>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</si>
  <si>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</si>
  <si>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</si>
  <si>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</si>
  <si>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</si>
  <si>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</si>
  <si>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</si>
  <si>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</si>
  <si>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</si>
  <si>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</si>
  <si>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</si>
  <si>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</si>
  <si>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</si>
  <si>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</si>
  <si>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</si>
  <si>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</si>
  <si>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</si>
  <si>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</si>
  <si>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</si>
  <si>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</si>
  <si>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</si>
  <si>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</si>
  <si>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</si>
  <si>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</si>
  <si>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</si>
  <si>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</si>
  <si>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</si>
  <si>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</si>
  <si>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</si>
  <si>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</si>
  <si>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</si>
  <si>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</si>
  <si>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</si>
  <si>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</si>
  <si>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</si>
  <si>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</si>
  <si>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</si>
  <si>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</si>
  <si>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</si>
  <si>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</si>
  <si>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</si>
  <si>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</si>
  <si>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</si>
  <si>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</si>
  <si>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</si>
  <si>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</si>
  <si>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</si>
  <si>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</si>
  <si>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</si>
  <si>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</si>
  <si>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</si>
  <si>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</si>
  <si>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</si>
  <si>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</si>
  <si>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</si>
  <si>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</si>
  <si>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</si>
  <si>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</si>
  <si>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</si>
  <si>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</si>
  <si>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</si>
  <si>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</si>
  <si>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</si>
  <si>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</si>
  <si>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</si>
  <si>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</si>
  <si>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</si>
  <si>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</si>
  <si>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</si>
  <si>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</si>
  <si>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</si>
  <si>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</si>
  <si>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</si>
  <si>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</si>
  <si>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</si>
  <si>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</si>
  <si>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</si>
  <si>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</si>
  <si>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</si>
  <si>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</si>
  <si>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</si>
  <si>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</si>
  <si>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</si>
  <si>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</si>
  <si>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</si>
  <si>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</si>
  <si>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</si>
  <si>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</si>
  <si>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</si>
  <si>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</si>
  <si>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</si>
  <si>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</si>
  <si>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</si>
  <si>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</si>
  <si>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</si>
  <si>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</si>
  <si>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</si>
  <si>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</si>
  <si>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</si>
  <si>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</si>
  <si>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</si>
  <si>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</si>
  <si>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</si>
  <si>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</si>
  <si>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</si>
  <si>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</si>
  <si>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</si>
  <si>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</si>
  <si>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</si>
  <si>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</si>
  <si>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</si>
  <si>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</si>
  <si>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</si>
  <si>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</si>
  <si>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</si>
  <si>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</si>
  <si>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</si>
  <si>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</si>
  <si>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</si>
  <si>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</si>
  <si>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</si>
  <si>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</si>
  <si>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</si>
  <si>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</si>
  <si>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</si>
  <si>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</si>
  <si>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</si>
  <si>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</si>
  <si>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</si>
  <si>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</si>
  <si>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</si>
  <si>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</si>
  <si>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</si>
  <si>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</si>
  <si>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</si>
  <si>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</si>
  <si>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</si>
  <si>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</si>
  <si>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</si>
  <si>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</si>
  <si>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</si>
  <si>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</si>
  <si>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</si>
  <si>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</si>
  <si>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</si>
  <si>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</si>
  <si>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</si>
  <si>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</si>
  <si>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</si>
  <si>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</si>
  <si>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</si>
  <si>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</si>
  <si>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</si>
  <si>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</si>
  <si>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</si>
  <si>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</si>
  <si>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</si>
  <si>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</si>
  <si>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</si>
  <si>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</si>
  <si>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</si>
  <si>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</si>
  <si>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</si>
  <si>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</si>
  <si>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</si>
  <si>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</si>
  <si>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</si>
  <si>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</si>
  <si>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</si>
  <si>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</si>
  <si>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</si>
  <si>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</si>
  <si>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</si>
  <si>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</si>
  <si>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</si>
  <si>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</si>
  <si>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</si>
  <si>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</si>
  <si>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</si>
  <si>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</si>
  <si>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</si>
  <si>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</si>
  <si>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</si>
  <si>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</si>
  <si>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</si>
  <si>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</si>
  <si>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</si>
  <si>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</si>
  <si>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</si>
  <si>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</si>
  <si>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</si>
  <si>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</si>
  <si>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</si>
  <si>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</si>
  <si>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</si>
  <si>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</si>
  <si>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</si>
  <si>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</si>
  <si>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</si>
  <si>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</si>
  <si>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</si>
  <si>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</si>
  <si>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</si>
  <si>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</si>
  <si>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</si>
  <si>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</si>
  <si>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</si>
  <si>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</si>
  <si>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</si>
  <si>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</si>
  <si>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</si>
  <si>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</si>
  <si>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</si>
  <si>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</si>
  <si>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</si>
  <si>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</si>
  <si>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</si>
  <si>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</si>
  <si>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</si>
  <si>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</si>
  <si>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</si>
  <si>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</si>
  <si>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</si>
  <si>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</si>
  <si>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</si>
  <si>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</si>
  <si>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</si>
  <si>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</si>
  <si>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</si>
  <si>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</si>
  <si>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</si>
  <si>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</si>
  <si>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</si>
  <si>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</si>
  <si>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</si>
  <si>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</si>
  <si>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</si>
  <si>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</si>
  <si>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</si>
  <si>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</si>
  <si>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</si>
  <si>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</si>
  <si>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</si>
  <si>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</si>
  <si>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</si>
  <si>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</si>
  <si>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</si>
  <si>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</si>
  <si>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</si>
  <si>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</si>
  <si>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</si>
  <si>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</si>
  <si>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</si>
  <si>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</si>
  <si>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</si>
  <si>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</si>
  <si>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</si>
  <si>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</si>
  <si>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</si>
  <si>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</si>
  <si>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</si>
  <si>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</si>
  <si>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</si>
  <si>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</si>
  <si>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</si>
  <si>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</si>
  <si>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</si>
  <si>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</si>
  <si>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</si>
  <si>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</si>
  <si>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</si>
  <si>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</si>
  <si>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</si>
  <si>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</si>
  <si>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</si>
  <si>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</si>
  <si>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</si>
  <si>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</si>
  <si>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</si>
  <si>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</si>
  <si>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</si>
  <si>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</si>
  <si>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</si>
  <si>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</si>
  <si>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</si>
  <si>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</si>
  <si>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</si>
  <si>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</si>
  <si>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</si>
  <si>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</si>
  <si>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</si>
  <si>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</si>
  <si>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</si>
  <si>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</si>
  <si>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</si>
  <si>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</si>
  <si>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</si>
  <si>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</si>
  <si>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</si>
  <si>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</si>
  <si>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</si>
  <si>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</si>
  <si>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</si>
  <si>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</si>
  <si>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</si>
  <si>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</si>
  <si>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</si>
  <si>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</si>
  <si>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</si>
  <si>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</si>
  <si>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</si>
  <si>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</si>
  <si>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</si>
  <si>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</si>
  <si>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</si>
  <si>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</si>
  <si>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</si>
  <si>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</si>
  <si>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</si>
  <si>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</si>
  <si>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</si>
  <si>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</si>
  <si>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</si>
  <si>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</si>
  <si>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</si>
  <si>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</si>
  <si>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</si>
  <si>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</si>
  <si>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</si>
  <si>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</si>
  <si>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</si>
  <si>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</si>
  <si>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</si>
  <si>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</si>
  <si>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</si>
  <si>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</si>
  <si>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</si>
  <si>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</si>
  <si>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</si>
  <si>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</si>
  <si>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</si>
  <si>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</si>
  <si>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</si>
  <si>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</si>
  <si>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</si>
  <si>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</si>
  <si>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</si>
  <si>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</si>
  <si>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</si>
  <si>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</si>
  <si>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</si>
  <si>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</si>
  <si>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</si>
  <si>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</si>
  <si>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</si>
  <si>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</si>
  <si>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</si>
  <si>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</si>
  <si>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</si>
  <si>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</si>
  <si>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</si>
  <si>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</si>
  <si>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</si>
  <si>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</si>
  <si>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</si>
  <si>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</si>
  <si>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</si>
  <si>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</si>
  <si>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</si>
  <si>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</si>
  <si>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</si>
  <si>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</si>
  <si>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</si>
  <si>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</si>
  <si>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</si>
  <si>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</si>
  <si>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</si>
  <si>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</si>
  <si>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</si>
  <si>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</si>
  <si>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</si>
  <si>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</si>
  <si>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</si>
  <si>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</si>
  <si>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</si>
  <si>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</si>
  <si>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</si>
  <si>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</si>
  <si>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</si>
  <si>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</si>
  <si>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</si>
  <si>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</si>
  <si>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</si>
  <si>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</si>
  <si>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</si>
  <si>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</si>
  <si>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</si>
  <si>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</si>
  <si>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</si>
  <si>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</si>
  <si>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</si>
  <si>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</si>
  <si>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</si>
  <si>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</si>
  <si>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</si>
  <si>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</si>
  <si>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</si>
  <si>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</si>
  <si>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</si>
  <si>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</si>
  <si>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</si>
  <si>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</si>
  <si>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</si>
  <si>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</si>
  <si>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</si>
  <si>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</si>
  <si>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</si>
  <si>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</si>
  <si>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</si>
  <si>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</si>
  <si>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</si>
  <si>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</si>
  <si>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</si>
  <si>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</si>
  <si>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</si>
  <si>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</si>
  <si>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</si>
  <si>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</si>
  <si>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</si>
  <si>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</si>
  <si>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</si>
  <si>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</si>
  <si>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</si>
  <si>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</si>
  <si>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</si>
  <si>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</si>
  <si>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</si>
  <si>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</si>
  <si>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</si>
  <si>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</si>
  <si>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</si>
  <si>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</si>
  <si>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</si>
  <si>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</si>
  <si>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</si>
  <si>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</si>
  <si>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</si>
  <si>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</si>
  <si>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</si>
  <si>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</si>
  <si>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</si>
  <si>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</si>
  <si>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</si>
  <si>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</si>
  <si>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</si>
  <si>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</si>
  <si>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</si>
  <si>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</si>
  <si>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</si>
  <si>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</si>
  <si>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</si>
  <si>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</si>
  <si>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</si>
  <si>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</si>
  <si>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</si>
  <si>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</si>
  <si>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</si>
  <si>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</si>
  <si>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</si>
  <si>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</si>
  <si>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</si>
  <si>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</si>
  <si>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</si>
  <si>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</si>
  <si>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</si>
  <si>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</si>
  <si>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</si>
  <si>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</si>
  <si>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</si>
  <si>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</si>
  <si>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</si>
  <si>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</si>
  <si>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</si>
  <si>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</si>
  <si>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</si>
  <si>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</si>
  <si>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</si>
  <si>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</si>
  <si>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</si>
  <si>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</si>
  <si>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</si>
  <si>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</si>
  <si>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</si>
  <si>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</si>
  <si>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</si>
  <si>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</si>
  <si>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</si>
  <si>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</si>
  <si>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</si>
  <si>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</si>
  <si>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</si>
  <si>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</si>
  <si>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</si>
  <si>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</si>
  <si>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</si>
  <si>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</si>
  <si>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</si>
  <si>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</si>
  <si>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</si>
  <si>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</si>
  <si>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</si>
  <si>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</si>
  <si>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</si>
  <si>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</si>
  <si>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</si>
  <si>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</si>
  <si>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</si>
  <si>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</si>
  <si>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</si>
  <si>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</si>
  <si>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</si>
  <si>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</si>
  <si>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</si>
  <si>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</si>
  <si>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</si>
  <si>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</si>
  <si>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</si>
  <si>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</si>
  <si>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</si>
  <si>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</si>
  <si>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</si>
  <si>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</si>
  <si>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</si>
  <si>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</si>
  <si>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</si>
  <si>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</si>
  <si>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</si>
  <si>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</si>
  <si>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</si>
  <si>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</si>
  <si>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</si>
  <si>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</si>
  <si>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</si>
  <si>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</si>
  <si>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</si>
  <si>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</si>
  <si>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</si>
  <si>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</si>
  <si>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</si>
  <si>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</si>
  <si>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</si>
  <si>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</si>
  <si>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</si>
  <si>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</si>
  <si>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</si>
  <si>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</si>
  <si>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</si>
  <si>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</si>
  <si>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</si>
  <si>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</si>
  <si>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</si>
  <si>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</si>
  <si>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</si>
  <si>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</si>
  <si>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</si>
  <si>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</si>
  <si>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</si>
  <si>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</si>
  <si>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</si>
  <si>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</si>
  <si>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</si>
  <si>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</si>
  <si>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</si>
  <si>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</si>
  <si>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</si>
  <si>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</si>
  <si>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</si>
  <si>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</si>
  <si>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</si>
  <si>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</si>
  <si>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</si>
  <si>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</si>
  <si>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</si>
  <si>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</si>
  <si>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</si>
  <si>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</si>
  <si>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</si>
  <si>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</si>
  <si>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</si>
  <si>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</si>
  <si>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</si>
  <si>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</si>
  <si>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</si>
  <si>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</si>
  <si>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</si>
  <si>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</si>
  <si>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</si>
  <si>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</si>
  <si>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</si>
  <si>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</si>
  <si>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</si>
  <si>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</si>
  <si>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</si>
  <si>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</si>
  <si>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</si>
  <si>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</si>
  <si>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</si>
  <si>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</si>
  <si>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</si>
  <si>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</si>
  <si>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</si>
  <si>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</si>
  <si>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</si>
  <si>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</si>
  <si>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</si>
  <si>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</si>
  <si>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</si>
  <si>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</si>
  <si>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</si>
  <si>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</si>
  <si>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</si>
  <si>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</si>
  <si>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</si>
  <si>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</si>
  <si>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</si>
  <si>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</si>
  <si>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</si>
  <si>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</si>
  <si>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</si>
  <si>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</si>
  <si>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</si>
  <si>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</si>
  <si>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</si>
  <si>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</si>
  <si>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</si>
  <si>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</si>
  <si>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</si>
  <si>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</si>
  <si>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</si>
  <si>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</si>
  <si>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</si>
  <si>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</si>
  <si>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</si>
  <si>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</si>
  <si>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</si>
  <si>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</si>
  <si>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</si>
  <si>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</si>
  <si>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</si>
  <si>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</si>
  <si>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</si>
  <si>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</si>
  <si>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</si>
  <si>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</si>
  <si>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</si>
  <si>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</si>
  <si>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</si>
  <si>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</si>
  <si>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</si>
  <si>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</si>
  <si>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</si>
  <si>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</si>
  <si>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</si>
  <si>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</si>
  <si>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</si>
  <si>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</si>
  <si>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</si>
  <si>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</si>
  <si>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</si>
  <si>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</si>
  <si>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</si>
  <si>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</si>
  <si>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</si>
  <si>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</si>
  <si>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</si>
  <si>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</si>
  <si>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</si>
  <si>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</si>
  <si>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</si>
  <si>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</si>
  <si>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</si>
  <si>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</si>
  <si>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</si>
  <si>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</si>
  <si>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</si>
  <si>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</si>
  <si>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</si>
  <si>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</si>
  <si>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</si>
  <si>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</si>
  <si>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</si>
  <si>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</si>
  <si>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</si>
  <si>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</si>
  <si>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</si>
  <si>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</si>
  <si>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</si>
  <si>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</si>
  <si>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</si>
  <si>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</si>
  <si>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</si>
  <si>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</si>
  <si>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</si>
  <si>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</si>
  <si>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</si>
  <si>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</si>
  <si>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</si>
  <si>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</si>
  <si>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</si>
  <si>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</si>
  <si>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</si>
  <si>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</si>
  <si>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</si>
  <si>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</si>
  <si>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</si>
  <si>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</si>
  <si>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</si>
  <si>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</si>
  <si>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</si>
  <si>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</si>
  <si>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</si>
  <si>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</si>
  <si>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</si>
  <si>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</si>
  <si>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</si>
  <si>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</si>
  <si>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</si>
  <si>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</si>
  <si>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</si>
  <si>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</si>
  <si>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</si>
  <si>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</si>
  <si>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</si>
  <si>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</si>
  <si>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</si>
  <si>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</si>
  <si>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</si>
  <si>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</si>
  <si>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</si>
  <si>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</si>
  <si>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</si>
  <si>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</si>
  <si>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</si>
  <si>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</si>
  <si>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</si>
  <si>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</si>
  <si>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</si>
  <si>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</si>
  <si>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</si>
  <si>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</si>
  <si>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</si>
  <si>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</si>
  <si>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</si>
  <si>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</si>
  <si>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</si>
  <si>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</si>
  <si>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</si>
  <si>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</si>
  <si>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</si>
  <si>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</si>
  <si>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</si>
  <si>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</si>
  <si>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</si>
  <si>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</si>
  <si>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</si>
  <si>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</si>
  <si>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</si>
  <si>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</si>
  <si>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</si>
  <si>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</si>
  <si>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</si>
  <si>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</si>
  <si>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</si>
  <si>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</si>
  <si>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</si>
  <si>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</si>
  <si>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</si>
  <si>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</si>
  <si>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</si>
  <si>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</si>
  <si>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</si>
  <si>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</si>
  <si>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</si>
  <si>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</si>
  <si>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</si>
  <si>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</si>
  <si>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</si>
  <si>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</si>
  <si>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</si>
  <si>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</si>
  <si>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</si>
  <si>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</si>
  <si>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</si>
  <si>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</si>
  <si>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</si>
  <si>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</si>
  <si>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</si>
  <si>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</si>
  <si>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</si>
  <si>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</si>
  <si>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</si>
  <si>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</si>
  <si>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</si>
  <si>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</si>
  <si>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</si>
  <si>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</si>
  <si>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</si>
  <si>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</si>
  <si>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</si>
  <si>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</si>
  <si>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</si>
  <si>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</si>
  <si>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</si>
  <si>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</si>
  <si>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</si>
  <si>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</si>
  <si>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</si>
  <si>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</si>
  <si>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</si>
  <si>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</si>
  <si>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</si>
  <si>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</si>
  <si>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</si>
  <si>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</si>
  <si>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</si>
  <si>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</si>
  <si>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</si>
  <si>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</si>
  <si>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</si>
  <si>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</si>
  <si>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</si>
  <si>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</si>
  <si>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</si>
  <si>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</si>
  <si>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</si>
  <si>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</si>
  <si>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</si>
  <si>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</si>
  <si>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</si>
  <si>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</si>
  <si>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</si>
  <si>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</si>
  <si>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</si>
  <si>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</si>
  <si>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</si>
  <si>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</si>
  <si>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</si>
  <si>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</si>
  <si>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</si>
  <si>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</si>
  <si>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</si>
  <si>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</si>
  <si>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</si>
  <si>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</si>
  <si>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</si>
  <si>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</si>
  <si>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</si>
  <si>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</si>
  <si>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</si>
  <si>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</si>
  <si>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</si>
  <si>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</si>
  <si>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</si>
  <si>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</si>
  <si>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</si>
  <si>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</si>
  <si>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</si>
  <si>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</si>
  <si>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</si>
  <si>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</si>
  <si>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</si>
  <si>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</si>
  <si>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</si>
  <si>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</si>
  <si>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</si>
  <si>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</si>
  <si>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</si>
  <si>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</si>
  <si>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</si>
  <si>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</si>
  <si>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</si>
  <si>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</si>
  <si>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</si>
  <si>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</si>
  <si>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</si>
  <si>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</si>
  <si>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</si>
  <si>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</si>
  <si>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</si>
  <si>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</si>
  <si>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</si>
  <si>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</si>
  <si>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</si>
  <si>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</si>
  <si>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</si>
  <si>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</si>
  <si>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</si>
  <si>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</si>
  <si>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</si>
  <si>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</si>
  <si>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</si>
  <si>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</si>
  <si>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</si>
  <si>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</si>
  <si>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</si>
  <si>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</si>
  <si>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</si>
  <si>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</si>
  <si>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</si>
  <si>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</si>
  <si>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</si>
  <si>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</si>
  <si>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</si>
  <si>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</si>
  <si>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</si>
  <si>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</si>
  <si>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</si>
  <si>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</si>
  <si>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</si>
  <si>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</si>
  <si>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</si>
  <si>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</si>
  <si>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</si>
  <si>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</si>
  <si>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</si>
  <si>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</si>
  <si>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</si>
  <si>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</si>
  <si>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</si>
  <si>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</si>
  <si>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</si>
  <si>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</si>
  <si>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</si>
  <si>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</si>
  <si>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</si>
  <si>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</si>
  <si>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</si>
  <si>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</si>
  <si>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</si>
  <si>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</si>
  <si>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</si>
  <si>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</si>
  <si>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</si>
  <si>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</si>
  <si>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</si>
  <si>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</si>
  <si>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</si>
  <si>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</si>
  <si>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</si>
  <si>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</si>
  <si>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</si>
  <si>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</si>
  <si>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</si>
  <si>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</si>
  <si>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</si>
  <si>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</si>
  <si>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</si>
  <si>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</si>
  <si>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</si>
  <si>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</si>
  <si>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</si>
  <si>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</si>
  <si>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</si>
  <si>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</si>
  <si>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</si>
  <si>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</si>
  <si>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</si>
  <si>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</si>
  <si>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</si>
  <si>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</si>
  <si>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</si>
  <si>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</si>
  <si>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</si>
  <si>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</si>
  <si>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</si>
  <si>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</si>
  <si>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</si>
  <si>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</si>
  <si>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</si>
  <si>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</si>
  <si>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</si>
  <si>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</si>
  <si>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</si>
  <si>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</si>
  <si>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</si>
  <si>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</si>
  <si>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</si>
  <si>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</si>
  <si>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</si>
  <si>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</si>
  <si>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</si>
  <si>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</si>
  <si>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</si>
  <si>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</si>
  <si>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</si>
  <si>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</si>
  <si>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</si>
  <si>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</si>
  <si>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</si>
  <si>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</si>
  <si>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</si>
  <si>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</si>
  <si>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</si>
  <si>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</si>
  <si>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</si>
  <si>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</si>
  <si>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</si>
  <si>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</si>
  <si>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</si>
  <si>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</si>
  <si>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</si>
  <si>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</si>
  <si>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</si>
  <si>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</si>
  <si>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</si>
  <si>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</si>
  <si>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</si>
  <si>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</si>
  <si>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</si>
  <si>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</si>
  <si>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</si>
  <si>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</si>
  <si>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</si>
  <si>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</si>
  <si>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</si>
  <si>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</si>
  <si>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</si>
  <si>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</si>
  <si>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</si>
  <si>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</si>
  <si>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</si>
  <si>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</si>
  <si>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</si>
  <si>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</si>
  <si>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</si>
  <si>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</si>
  <si>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</si>
  <si>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</si>
  <si>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</si>
  <si>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</si>
  <si>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</si>
  <si>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</si>
  <si>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</si>
  <si>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</si>
  <si>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</si>
  <si>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</si>
  <si>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</si>
  <si>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</si>
  <si>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</si>
  <si>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</si>
  <si>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</si>
  <si>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</si>
  <si>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</si>
  <si>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</si>
  <si>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</si>
  <si>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</si>
  <si>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</si>
  <si>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</si>
  <si>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</si>
  <si>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</si>
  <si>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</si>
  <si>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</si>
  <si>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</si>
  <si>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</si>
  <si>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</si>
  <si>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</si>
  <si>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</si>
  <si>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</si>
  <si>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</si>
  <si>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</si>
  <si>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</si>
  <si>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</si>
  <si>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</si>
  <si>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</si>
  <si>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</si>
  <si>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</si>
  <si>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</si>
  <si>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</si>
  <si>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</si>
  <si>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</si>
  <si>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</si>
  <si>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</si>
  <si>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</si>
  <si>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</si>
  <si>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</si>
  <si>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</si>
  <si>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</si>
  <si>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</si>
  <si>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</si>
  <si>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</si>
  <si>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</si>
  <si>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</si>
  <si>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</si>
  <si>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</si>
  <si>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</si>
  <si>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</si>
  <si>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</si>
  <si>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</si>
  <si>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</si>
  <si>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</si>
  <si>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</si>
  <si>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</si>
  <si>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</si>
  <si>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</si>
  <si>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</si>
  <si>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</si>
  <si>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</si>
  <si>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</si>
  <si>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</si>
  <si>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</si>
  <si>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</si>
  <si>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</si>
  <si>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</si>
  <si>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</si>
  <si>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</si>
  <si>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</si>
  <si>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</si>
  <si>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</si>
  <si>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</si>
  <si>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</si>
  <si>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</si>
  <si>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</si>
  <si>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</si>
  <si>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</si>
  <si>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</si>
  <si>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</si>
  <si>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</si>
  <si>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</si>
  <si>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</si>
  <si>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</si>
  <si>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</si>
  <si>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</si>
  <si>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</si>
  <si>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</si>
  <si>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</si>
  <si>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</si>
  <si>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</si>
  <si>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</si>
  <si>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</si>
  <si>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</si>
  <si>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</si>
  <si>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</si>
  <si>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</si>
  <si>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</si>
  <si>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</si>
  <si>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</si>
  <si>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</si>
  <si>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</si>
  <si>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</si>
  <si>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</si>
  <si>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</si>
  <si>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</si>
  <si>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</si>
  <si>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</si>
  <si>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</si>
  <si>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</si>
  <si>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</si>
  <si>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</si>
  <si>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</si>
  <si>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</si>
  <si>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</si>
  <si>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</si>
  <si>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</si>
  <si>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</si>
  <si>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</si>
  <si>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</si>
  <si>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</si>
  <si>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</si>
  <si>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</si>
  <si>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</si>
  <si>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</si>
  <si>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</si>
  <si>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</si>
  <si>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</si>
  <si>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</si>
  <si>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</si>
  <si>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</si>
  <si>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</si>
  <si>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</si>
  <si>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</si>
  <si>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</si>
  <si>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</si>
  <si>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</si>
  <si>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</si>
  <si>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</si>
  <si>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</si>
  <si>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</si>
  <si>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</si>
  <si>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</si>
  <si>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</si>
  <si>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</si>
  <si>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</si>
  <si>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</si>
  <si>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</si>
  <si>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</si>
  <si>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</si>
  <si>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</si>
  <si>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</si>
  <si>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</si>
  <si>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</si>
  <si>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</si>
  <si>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</si>
  <si>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</si>
  <si>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</si>
  <si>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</si>
  <si>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</si>
  <si>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</si>
  <si>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</si>
  <si>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</si>
  <si>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</si>
  <si>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</si>
  <si>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</si>
  <si>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</si>
  <si>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</si>
  <si>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</si>
  <si>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</si>
  <si>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</si>
  <si>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</si>
  <si>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</si>
  <si>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</si>
  <si>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</si>
  <si>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</si>
  <si>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</si>
  <si>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</si>
  <si>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</si>
  <si>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</si>
  <si>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</si>
  <si>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</si>
  <si>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</si>
  <si>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</si>
  <si>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</si>
  <si>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</si>
  <si>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</si>
  <si>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</si>
  <si>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</si>
  <si>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</si>
  <si>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</si>
  <si>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</si>
  <si>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</si>
  <si>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</si>
  <si>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</si>
  <si>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</si>
  <si>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</si>
  <si>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</si>
  <si>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</si>
  <si>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</si>
  <si>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</si>
  <si>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</si>
  <si>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</si>
  <si>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</si>
  <si>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</si>
  <si>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</si>
  <si>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</si>
  <si>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</si>
  <si>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</si>
  <si>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</si>
  <si>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</si>
  <si>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</si>
  <si>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</si>
  <si>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</si>
  <si>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</si>
  <si>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</si>
  <si>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</si>
  <si>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</si>
  <si>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</si>
  <si>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</si>
  <si>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</si>
  <si>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</si>
  <si>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</si>
  <si>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</si>
  <si>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</si>
  <si>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</si>
  <si>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</si>
  <si>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</si>
  <si>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</si>
  <si>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</si>
  <si>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</si>
  <si>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</si>
  <si>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</si>
  <si>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</si>
  <si>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</si>
  <si>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</si>
  <si>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</si>
  <si>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</si>
  <si>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</si>
  <si>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</si>
  <si>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</si>
  <si>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</si>
  <si>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</si>
  <si>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</si>
  <si>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</si>
  <si>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</si>
  <si>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</si>
  <si>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</si>
  <si>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</si>
  <si>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</si>
  <si>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</si>
  <si>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</si>
  <si>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</si>
  <si>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</si>
  <si>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</si>
  <si>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</si>
  <si>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</si>
  <si>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</si>
  <si>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</si>
  <si>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</si>
  <si>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</si>
  <si>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</si>
  <si>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</si>
  <si>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</si>
  <si>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</si>
  <si>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</si>
  <si>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</si>
  <si>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</si>
  <si>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</si>
  <si>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</si>
  <si>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</si>
  <si>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</si>
  <si>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</si>
  <si>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</si>
  <si>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</si>
  <si>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</si>
  <si>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</si>
  <si>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</si>
  <si>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</si>
  <si>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</si>
  <si>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</si>
  <si>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</si>
  <si>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</si>
  <si>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</si>
  <si>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</si>
  <si>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</si>
  <si>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</si>
  <si>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</si>
  <si>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</si>
  <si>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</si>
  <si>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</si>
  <si>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</si>
  <si>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</si>
  <si>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</si>
  <si>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</si>
  <si>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</si>
  <si>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</si>
  <si>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</si>
  <si>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</si>
  <si>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</si>
  <si>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</si>
  <si>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</si>
  <si>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</si>
  <si>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</si>
  <si>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</si>
  <si>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</si>
  <si>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</si>
  <si>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</si>
  <si>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</si>
  <si>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</si>
  <si>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</si>
  <si>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</si>
  <si>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</si>
  <si>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</si>
  <si>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</si>
  <si>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</si>
  <si>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</si>
  <si>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</si>
  <si>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</si>
  <si>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</si>
  <si>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</si>
  <si>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</si>
  <si>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</si>
  <si>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</si>
  <si>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</si>
  <si>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</si>
  <si>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</si>
  <si>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</si>
  <si>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</si>
  <si>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</si>
  <si>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</si>
  <si>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</si>
  <si>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</si>
  <si>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</si>
  <si>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</si>
  <si>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</si>
  <si>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</si>
  <si>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</si>
  <si>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</si>
  <si>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</si>
  <si>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</si>
  <si>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</si>
  <si>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</si>
  <si>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</si>
  <si>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</si>
  <si>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</si>
  <si>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</si>
  <si>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</si>
  <si>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</si>
  <si>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</si>
  <si>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</si>
  <si>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</si>
  <si>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</si>
  <si>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</si>
  <si>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</si>
  <si>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</si>
  <si>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</si>
  <si>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</si>
  <si>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</si>
  <si>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</si>
  <si>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</si>
  <si>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</si>
  <si>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</si>
  <si>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</si>
  <si>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</si>
  <si>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</si>
  <si>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</si>
  <si>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</si>
  <si>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</si>
  <si>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</si>
  <si>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</si>
  <si>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</si>
  <si>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</si>
  <si>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</si>
  <si>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</si>
  <si>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</si>
  <si>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</si>
  <si>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</si>
  <si>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</si>
  <si>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</si>
  <si>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</si>
  <si>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</si>
  <si>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</si>
  <si>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</si>
  <si>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</si>
  <si>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</si>
  <si>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</si>
  <si>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</si>
  <si>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</si>
  <si>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</si>
  <si>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</si>
  <si>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</si>
  <si>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</si>
  <si>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</si>
  <si>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</si>
  <si>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</si>
  <si>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</si>
  <si>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</si>
  <si>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</si>
  <si>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</si>
  <si>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</si>
  <si>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</si>
  <si>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</si>
  <si>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</si>
  <si>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</si>
  <si>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</si>
  <si>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</si>
  <si>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</si>
  <si>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</si>
  <si>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</si>
  <si>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</si>
  <si>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</si>
  <si>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</si>
  <si>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</si>
  <si>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</si>
  <si>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</si>
  <si>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</si>
  <si>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</si>
  <si>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</si>
  <si>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</si>
  <si>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</si>
  <si>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</si>
  <si>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</si>
  <si>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</si>
  <si>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</si>
  <si>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</si>
  <si>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</si>
  <si>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</si>
  <si>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</si>
  <si>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</si>
  <si>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</si>
  <si>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</si>
  <si>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</si>
  <si>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</si>
  <si>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</si>
  <si>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</si>
  <si>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</si>
  <si>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</si>
  <si>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</si>
  <si>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</si>
  <si>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</si>
  <si>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</si>
  <si>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</si>
  <si>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</si>
  <si>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</si>
  <si>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</si>
  <si>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</si>
  <si>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</si>
  <si>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</si>
  <si>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</si>
  <si>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</si>
  <si>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</si>
  <si>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</si>
  <si>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</si>
  <si>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</si>
  <si>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</si>
  <si>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</si>
  <si>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</si>
  <si>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</si>
  <si>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</si>
  <si>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</si>
  <si>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</si>
  <si>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</si>
  <si>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</si>
  <si>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</si>
  <si>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</si>
  <si>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</si>
  <si>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</si>
  <si>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</si>
  <si>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</si>
  <si>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</si>
  <si>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</si>
  <si>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</si>
  <si>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</si>
  <si>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</si>
  <si>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</si>
  <si>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</si>
  <si>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</si>
  <si>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</si>
  <si>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</si>
  <si>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</si>
  <si>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</si>
  <si>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</si>
  <si>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</si>
  <si>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</si>
  <si>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</si>
  <si>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</si>
  <si>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</si>
  <si>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</si>
  <si>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</si>
  <si>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</si>
  <si>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</si>
  <si>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</si>
  <si>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</si>
  <si>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</si>
  <si>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</si>
  <si>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</si>
  <si>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</si>
  <si>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</si>
  <si>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</si>
  <si>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</si>
  <si>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</si>
  <si>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</si>
  <si>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</si>
  <si>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</si>
  <si>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</si>
  <si>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</si>
  <si>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</si>
  <si>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</si>
  <si>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</si>
  <si>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</si>
  <si>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</si>
  <si>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</si>
  <si>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</si>
  <si>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</si>
  <si>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</si>
  <si>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</si>
  <si>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</si>
  <si>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</si>
  <si>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</si>
  <si>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</si>
  <si>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</si>
  <si>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</si>
  <si>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</si>
  <si>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</si>
  <si>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</si>
  <si>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</si>
  <si>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</si>
  <si>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</si>
  <si>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</si>
  <si>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</si>
  <si>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</si>
  <si>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</si>
  <si>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</si>
  <si>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</si>
  <si>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</si>
  <si>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</si>
  <si>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</si>
  <si>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</si>
  <si>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</si>
  <si>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</si>
  <si>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</si>
  <si>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</si>
  <si>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</si>
  <si>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</si>
  <si>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</si>
  <si>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</si>
  <si>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</si>
  <si>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</si>
  <si>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</si>
  <si>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</si>
  <si>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</si>
  <si>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</si>
  <si>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</si>
  <si>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</si>
  <si>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</si>
  <si>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</si>
  <si>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</si>
  <si>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</si>
  <si>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</si>
  <si>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</si>
  <si>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</si>
  <si>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</si>
  <si>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</si>
  <si>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</si>
  <si>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</si>
  <si>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</si>
  <si>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</si>
  <si>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</si>
  <si>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</si>
  <si>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</si>
  <si>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</si>
  <si>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</si>
  <si>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</si>
  <si>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</si>
  <si>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</si>
  <si>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</si>
  <si>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</si>
  <si>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</si>
  <si>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</si>
  <si>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</si>
  <si>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</si>
  <si>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</si>
  <si>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</si>
  <si>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</si>
  <si>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</si>
  <si>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</si>
  <si>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</si>
  <si>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</si>
  <si>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</si>
  <si>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</si>
  <si>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</si>
  <si>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</si>
  <si>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</si>
  <si>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</si>
  <si>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</si>
  <si>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</si>
  <si>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</si>
  <si>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</si>
  <si>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</si>
  <si>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</si>
  <si>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</si>
  <si>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</si>
  <si>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</si>
  <si>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</si>
  <si>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</si>
  <si>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</si>
  <si>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</si>
  <si>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</si>
  <si>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</si>
  <si>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</si>
  <si>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</si>
  <si>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</si>
  <si>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</si>
  <si>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</si>
  <si>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</si>
  <si>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</si>
  <si>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</si>
  <si>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</si>
  <si>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</si>
  <si>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</si>
  <si>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</si>
  <si>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</si>
  <si>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</si>
  <si>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</si>
  <si>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</si>
  <si>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</si>
  <si>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</si>
  <si>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</si>
  <si>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</si>
  <si>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</si>
  <si>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</si>
  <si>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</si>
  <si>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</si>
  <si>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</si>
  <si>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</si>
  <si>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</si>
  <si>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</si>
  <si>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</si>
  <si>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</si>
  <si>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</si>
  <si>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</si>
  <si>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</si>
  <si>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</si>
  <si>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</si>
  <si>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</si>
  <si>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</si>
  <si>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</si>
  <si>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</si>
  <si>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</si>
  <si>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</si>
  <si>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</si>
  <si>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</si>
  <si>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</si>
  <si>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</si>
  <si>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</si>
  <si>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</si>
  <si>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</si>
  <si>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</si>
  <si>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</si>
  <si>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</si>
  <si>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</si>
  <si>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</si>
  <si>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</si>
  <si>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</si>
  <si>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</si>
  <si>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</si>
  <si>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</si>
  <si>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</si>
  <si>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</si>
  <si>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</si>
  <si>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</si>
  <si>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</si>
  <si>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</si>
  <si>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</si>
  <si>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</si>
  <si>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</si>
  <si>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</si>
  <si>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</si>
  <si>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</si>
  <si>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</si>
  <si>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</si>
  <si>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</si>
  <si>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</si>
  <si>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</si>
  <si>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</si>
  <si>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</si>
  <si>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</si>
  <si>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</si>
  <si>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</si>
  <si>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</si>
  <si>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</si>
  <si>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</si>
  <si>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</si>
  <si>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</si>
  <si>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</si>
  <si>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</si>
  <si>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</si>
  <si>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</si>
  <si>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</si>
  <si>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</si>
  <si>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</si>
  <si>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</si>
  <si>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</si>
  <si>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</si>
  <si>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</si>
  <si>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</si>
  <si>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</si>
  <si>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</si>
  <si>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</si>
  <si>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</si>
  <si>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</si>
  <si>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</si>
  <si>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</si>
  <si>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</si>
  <si>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</si>
  <si>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</si>
  <si>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</si>
  <si>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</si>
  <si>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</si>
  <si>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</si>
  <si>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</si>
  <si>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</si>
  <si>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</si>
  <si>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</si>
  <si>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</si>
  <si>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</si>
  <si>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</si>
  <si>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</si>
  <si>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</si>
  <si>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</si>
  <si>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</si>
  <si>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</si>
  <si>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</si>
  <si>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</si>
  <si>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</si>
  <si>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</si>
  <si>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</si>
  <si>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</si>
  <si>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</si>
  <si>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</si>
  <si>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</si>
  <si>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</si>
  <si>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</si>
  <si>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</si>
  <si>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</si>
  <si>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</si>
  <si>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</si>
  <si>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</si>
  <si>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</si>
  <si>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</si>
  <si>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</si>
  <si>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</si>
  <si>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</si>
  <si>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</si>
  <si>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</si>
  <si>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</si>
  <si>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</si>
  <si>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</si>
  <si>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</si>
  <si>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</si>
  <si>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</si>
  <si>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</si>
  <si>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</si>
  <si>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</si>
  <si>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</si>
  <si>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</si>
  <si>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</si>
  <si>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</si>
  <si>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</si>
  <si>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</si>
  <si>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</si>
  <si>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</si>
  <si>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</si>
  <si>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</si>
  <si>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</si>
  <si>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</si>
  <si>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</si>
  <si>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</si>
  <si>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</si>
  <si>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</si>
  <si>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</si>
  <si>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</si>
  <si>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</si>
  <si>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</si>
  <si>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</si>
  <si>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</si>
  <si>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</si>
  <si>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</si>
  <si>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</si>
  <si>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</si>
  <si>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</si>
  <si>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</si>
  <si>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</si>
  <si>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</si>
  <si>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</si>
  <si>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</si>
  <si>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</si>
  <si>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</si>
  <si>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</si>
  <si>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</si>
  <si>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</si>
  <si>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</si>
  <si>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</si>
  <si>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</si>
  <si>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</si>
  <si>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</si>
  <si>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</si>
  <si>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</si>
  <si>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</si>
  <si>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</si>
  <si>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</si>
  <si>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</si>
  <si>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</si>
  <si>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</si>
  <si>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</si>
  <si>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</si>
  <si>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</si>
  <si>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</si>
  <si>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</si>
  <si>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</si>
  <si>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</si>
  <si>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</si>
  <si>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</si>
  <si>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</si>
  <si>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</si>
  <si>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</si>
  <si>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</si>
  <si>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</si>
  <si>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</si>
  <si>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</si>
  <si>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</si>
  <si>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</si>
  <si>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</si>
  <si>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</si>
  <si>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</si>
  <si>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</si>
  <si>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</si>
  <si>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</si>
  <si>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</si>
  <si>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</si>
  <si>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</si>
  <si>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</si>
  <si>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</si>
  <si>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</si>
  <si>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</si>
  <si>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</si>
  <si>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</si>
  <si>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</si>
  <si>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</si>
  <si>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</si>
  <si>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</si>
  <si>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</si>
  <si>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</si>
  <si>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</si>
  <si>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</si>
  <si>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</si>
  <si>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</si>
  <si>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</si>
  <si>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</si>
  <si>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</si>
  <si>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</si>
  <si>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</si>
  <si>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</si>
  <si>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</si>
  <si>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</si>
  <si>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</si>
  <si>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</si>
  <si>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</si>
  <si>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</si>
  <si>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</si>
  <si>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</si>
  <si>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</si>
  <si>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</si>
  <si>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</si>
  <si>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</si>
  <si>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</si>
  <si>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</si>
  <si>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</si>
  <si>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</si>
  <si>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</si>
  <si>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</si>
  <si>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</si>
  <si>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</si>
  <si>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</si>
  <si>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</si>
  <si>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</si>
  <si>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</si>
  <si>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</si>
  <si>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</si>
  <si>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</si>
  <si>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</si>
  <si>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</si>
  <si>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</si>
  <si>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</si>
  <si>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</si>
  <si>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</si>
  <si>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</si>
  <si>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</si>
  <si>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</si>
  <si>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</si>
  <si>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</si>
  <si>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</si>
  <si>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</si>
  <si>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</si>
  <si>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</si>
  <si>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</si>
  <si>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</si>
  <si>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</si>
  <si>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</si>
  <si>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</si>
  <si>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</si>
  <si>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</si>
  <si>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</si>
  <si>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</si>
  <si>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</si>
  <si>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</si>
  <si>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</si>
  <si>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</si>
  <si>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</si>
  <si>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</si>
  <si>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</si>
  <si>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</si>
  <si>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</si>
  <si>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</si>
  <si>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</si>
  <si>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</si>
  <si>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</si>
  <si>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</si>
  <si>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</si>
  <si>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</si>
  <si>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</si>
  <si>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</si>
  <si>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</si>
  <si>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</si>
  <si>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</si>
  <si>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</si>
  <si>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</si>
  <si>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</si>
  <si>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</si>
  <si>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</si>
  <si>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</si>
  <si>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</si>
  <si>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</si>
  <si>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</si>
  <si>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</si>
  <si>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</si>
  <si>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</si>
  <si>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</si>
  <si>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</si>
  <si>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</si>
  <si>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</si>
  <si>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</si>
  <si>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</si>
  <si>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</si>
  <si>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</si>
  <si>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</si>
  <si>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</si>
  <si>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</si>
  <si>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</si>
  <si>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</si>
  <si>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</si>
  <si>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</si>
  <si>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</si>
  <si>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</si>
  <si>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</si>
  <si>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</si>
  <si>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</si>
  <si>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</si>
  <si>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</si>
  <si>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</si>
  <si>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</si>
  <si>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</si>
  <si>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</si>
  <si>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</si>
  <si>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</si>
  <si>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</si>
  <si>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</si>
  <si>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</si>
  <si>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</si>
  <si>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</si>
  <si>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</si>
  <si>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</si>
  <si>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</si>
  <si>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</si>
  <si>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</si>
  <si>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</si>
  <si>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</si>
  <si>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</si>
  <si>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</si>
  <si>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</si>
  <si>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</si>
  <si>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</si>
  <si>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</si>
  <si>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</si>
  <si>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</si>
  <si>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</si>
  <si>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</si>
  <si>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</si>
  <si>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</si>
  <si>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</si>
  <si>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</si>
  <si>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</si>
  <si>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</si>
  <si>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</si>
  <si>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</si>
  <si>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</si>
  <si>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</si>
  <si>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</si>
  <si>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</si>
  <si>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</si>
  <si>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</si>
  <si>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</si>
  <si>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</si>
  <si>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</si>
  <si>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</si>
  <si>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</si>
  <si>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</si>
  <si>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</si>
  <si>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</si>
  <si>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</si>
  <si>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</si>
  <si>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</si>
  <si>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</si>
  <si>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</si>
  <si>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</si>
  <si>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</si>
  <si>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</si>
  <si>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</si>
  <si>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</si>
  <si>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</si>
  <si>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</si>
  <si>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</si>
  <si>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</si>
  <si>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</si>
  <si>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</si>
  <si>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</si>
  <si>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</si>
  <si>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</si>
  <si>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</si>
  <si>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</si>
  <si>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</si>
  <si>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</si>
  <si>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</si>
  <si>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</si>
  <si>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</si>
  <si>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</si>
  <si>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</si>
  <si>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</si>
  <si>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</si>
  <si>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</si>
  <si>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</si>
  <si>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</si>
  <si>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</si>
  <si>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</si>
  <si>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</si>
  <si>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</si>
  <si>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</si>
  <si>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</si>
  <si>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</si>
  <si>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</si>
  <si>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</si>
  <si>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</si>
  <si>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</si>
  <si>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</si>
  <si>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</si>
  <si>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</si>
  <si>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</si>
  <si>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</si>
  <si>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</si>
  <si>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</si>
  <si>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</si>
  <si>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</si>
  <si>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</si>
  <si>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</si>
  <si>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</si>
  <si>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</si>
  <si>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</si>
  <si>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</si>
  <si>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</si>
  <si>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</si>
  <si>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</si>
  <si>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</si>
  <si>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</si>
  <si>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</si>
  <si>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</si>
  <si>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</si>
  <si>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</si>
  <si>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</si>
  <si>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</si>
  <si>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</si>
  <si>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</si>
  <si>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</si>
  <si>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</si>
  <si>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</si>
  <si>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</si>
  <si>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</si>
  <si>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</si>
  <si>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</si>
  <si>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</si>
  <si>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</si>
  <si>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</si>
  <si>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</si>
  <si>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</si>
  <si>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</si>
  <si>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</si>
  <si>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</si>
  <si>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</si>
  <si>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</si>
  <si>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</si>
  <si>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</si>
  <si>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</si>
  <si>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</si>
  <si>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</si>
  <si>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</si>
  <si>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</si>
  <si>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</si>
  <si>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</si>
  <si>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</si>
  <si>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</si>
  <si>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</si>
  <si>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</si>
  <si>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</si>
  <si>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</si>
  <si>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</si>
  <si>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</si>
  <si>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</si>
  <si>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</si>
  <si>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</si>
  <si>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</si>
  <si>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</si>
  <si>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</si>
  <si>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</si>
  <si>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</si>
  <si>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</si>
  <si>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</si>
  <si>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</si>
  <si>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</si>
  <si>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</si>
  <si>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</si>
  <si>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</si>
  <si>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</si>
  <si>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</si>
  <si>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</si>
  <si>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</si>
  <si>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</si>
  <si>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</si>
  <si>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</si>
  <si>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</si>
  <si>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</si>
  <si>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</si>
  <si>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</si>
  <si>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</si>
  <si>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</si>
  <si>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</si>
  <si>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</si>
  <si>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</si>
  <si>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</si>
  <si>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</si>
  <si>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</si>
  <si>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</si>
  <si>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</si>
  <si>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</si>
  <si>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</si>
  <si>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</si>
  <si>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</si>
  <si>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</si>
  <si>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</si>
  <si>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</si>
  <si>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</si>
  <si>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</si>
  <si>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</si>
  <si>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</si>
  <si>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</si>
  <si>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</si>
  <si>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</si>
  <si>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</si>
  <si>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</si>
  <si>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</si>
  <si>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</si>
  <si>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</si>
  <si>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</si>
  <si>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</si>
  <si>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</si>
  <si>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</si>
  <si>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</si>
  <si>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</si>
  <si>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</si>
  <si>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</si>
  <si>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</si>
  <si>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</si>
  <si>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</si>
  <si>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</si>
  <si>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</si>
  <si>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</si>
  <si>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</si>
  <si>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</si>
  <si>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</si>
  <si>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</si>
  <si>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</si>
  <si>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</si>
  <si>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</si>
  <si>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</si>
  <si>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</si>
  <si>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</si>
  <si>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</si>
  <si>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</si>
  <si>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</si>
  <si>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</si>
  <si>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</si>
  <si>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</si>
  <si>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</si>
  <si>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</si>
  <si>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</si>
  <si>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</si>
  <si>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</si>
  <si>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</si>
  <si>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</si>
  <si>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</si>
  <si>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</si>
  <si>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</si>
  <si>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</si>
  <si>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</si>
  <si>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</si>
  <si>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</si>
  <si>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</si>
  <si>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</si>
  <si>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</si>
  <si>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</si>
  <si>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</si>
  <si>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</si>
  <si>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</si>
  <si>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</si>
  <si>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</si>
  <si>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</si>
  <si>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</si>
  <si>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</si>
  <si>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</si>
  <si>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</si>
  <si>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</si>
  <si>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</si>
  <si>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</si>
  <si>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</si>
  <si>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</si>
  <si>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</si>
  <si>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</si>
  <si>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</si>
  <si>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</si>
  <si>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</si>
  <si>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</si>
  <si>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</si>
  <si>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</si>
  <si>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</si>
  <si>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</si>
  <si>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</si>
  <si>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</si>
  <si>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</si>
  <si>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</si>
  <si>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</si>
  <si>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</si>
  <si>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</si>
  <si>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</si>
  <si>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</si>
  <si>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</si>
  <si>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</si>
  <si>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</si>
  <si>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</si>
  <si>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</si>
  <si>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</si>
  <si>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</si>
  <si>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</si>
  <si>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</si>
  <si>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</si>
  <si>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</si>
  <si>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</si>
  <si>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</si>
  <si>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</si>
  <si>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</si>
  <si>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</si>
  <si>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</si>
  <si>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</si>
  <si>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</si>
  <si>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</si>
  <si>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</si>
  <si>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</si>
  <si>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</si>
  <si>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</si>
  <si>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</si>
  <si>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</si>
  <si>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</si>
  <si>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</si>
  <si>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</si>
  <si>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</si>
  <si>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</si>
  <si>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</si>
  <si>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</si>
  <si>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</si>
  <si>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</si>
  <si>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</si>
  <si>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</si>
  <si>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</si>
  <si>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</si>
  <si>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</si>
  <si>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</si>
  <si>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</si>
  <si>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</si>
  <si>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</si>
  <si>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</si>
  <si>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</si>
  <si>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</si>
  <si>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</si>
  <si>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</si>
  <si>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</si>
  <si>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</si>
  <si>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</si>
  <si>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</si>
  <si>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</si>
  <si>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</si>
  <si>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</si>
  <si>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</si>
  <si>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</si>
  <si>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</si>
  <si>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</si>
  <si>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</si>
  <si>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</si>
  <si>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</si>
  <si>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</si>
  <si>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</si>
  <si>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</si>
  <si>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</si>
  <si>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</si>
  <si>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</si>
  <si>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</si>
  <si>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</si>
  <si>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</si>
  <si>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</si>
  <si>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</si>
  <si>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</si>
  <si>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</si>
  <si>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</si>
  <si>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</si>
  <si>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</si>
  <si>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</si>
  <si>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</si>
  <si>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</si>
  <si>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</si>
  <si>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</si>
  <si>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</si>
  <si>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</si>
  <si>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</si>
  <si>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</si>
  <si>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</si>
  <si>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</si>
  <si>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</si>
  <si>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</si>
  <si>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</si>
  <si>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</si>
  <si>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</si>
  <si>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</si>
  <si>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</si>
  <si>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</si>
  <si>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</si>
  <si>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</si>
  <si>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</si>
  <si>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</si>
  <si>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</si>
  <si>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</si>
  <si>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</si>
  <si>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</si>
  <si>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</si>
  <si>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</si>
  <si>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</si>
  <si>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</si>
  <si>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</si>
  <si>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</si>
  <si>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</si>
  <si>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</si>
  <si>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</si>
  <si>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</si>
  <si>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</si>
  <si>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</si>
  <si>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</si>
  <si>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</si>
  <si>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</si>
  <si>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</si>
  <si>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</si>
  <si>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</si>
  <si>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</si>
  <si>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</si>
  <si>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</si>
  <si>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</si>
  <si>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</si>
  <si>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</si>
  <si>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</si>
  <si>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</si>
  <si>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</si>
  <si>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</si>
  <si>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</si>
  <si>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</si>
  <si>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</si>
  <si>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</si>
  <si>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</si>
  <si>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</si>
  <si>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</si>
  <si>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</si>
  <si>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</si>
  <si>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</si>
  <si>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</si>
  <si>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</si>
  <si>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</si>
  <si>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</si>
  <si>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</si>
  <si>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</si>
  <si>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</si>
  <si>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</si>
  <si>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</si>
  <si>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</si>
  <si>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</si>
  <si>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</si>
  <si>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</si>
  <si>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</si>
  <si>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</si>
  <si>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</si>
  <si>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</si>
  <si>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</si>
  <si>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</si>
  <si>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</si>
  <si>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</si>
  <si>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</si>
  <si>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</si>
  <si>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</si>
  <si>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</si>
  <si>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</si>
  <si>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</si>
  <si>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</si>
  <si>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</si>
  <si>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</si>
  <si>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</si>
  <si>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</si>
  <si>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</si>
  <si>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</si>
  <si>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</si>
  <si>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</si>
  <si>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</si>
  <si>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</si>
  <si>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</si>
  <si>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</si>
  <si>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</si>
  <si>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</si>
  <si>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</si>
  <si>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</si>
  <si>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</si>
  <si>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</si>
  <si>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</si>
  <si>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</si>
  <si>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</si>
  <si>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</si>
  <si>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</si>
  <si>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</si>
  <si>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</si>
  <si>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</si>
  <si>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</si>
  <si>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</si>
  <si>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</si>
  <si>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</si>
  <si>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</si>
  <si>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</si>
  <si>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</si>
  <si>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</si>
  <si>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</si>
  <si>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</si>
  <si>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</si>
  <si>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</si>
  <si>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</si>
  <si>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</si>
  <si>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</si>
  <si>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</si>
  <si>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</si>
  <si>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</si>
  <si>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</si>
  <si>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</si>
  <si>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</si>
  <si>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</si>
  <si>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</si>
  <si>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</si>
  <si>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</si>
  <si>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</si>
  <si>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</si>
  <si>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</si>
  <si>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</si>
  <si>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</si>
  <si>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</si>
  <si>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</si>
  <si>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</si>
  <si>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</si>
  <si>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</si>
  <si>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</si>
  <si>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</si>
  <si>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</si>
  <si>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</si>
  <si>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</si>
  <si>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</si>
  <si>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</si>
  <si>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</si>
  <si>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</si>
  <si>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</si>
  <si>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</si>
  <si>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</si>
  <si>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</si>
  <si>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</si>
  <si>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</si>
  <si>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</si>
  <si>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</si>
  <si>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</si>
  <si>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</si>
  <si>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</si>
  <si>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</si>
  <si>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</si>
  <si>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</si>
  <si>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</si>
  <si>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</si>
  <si>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</si>
  <si>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</si>
  <si>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</si>
  <si>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</si>
  <si>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</si>
  <si>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</si>
  <si>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</si>
  <si>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</si>
  <si>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</si>
  <si>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</si>
  <si>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</si>
  <si>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</si>
  <si>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</si>
  <si>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</si>
  <si>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</si>
  <si>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</si>
  <si>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</si>
  <si>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</si>
  <si>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</si>
  <si>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</si>
  <si>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</si>
  <si>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</si>
  <si>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</si>
  <si>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</si>
  <si>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</si>
  <si>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</si>
  <si>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</si>
  <si>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</si>
  <si>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</si>
  <si>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</si>
  <si>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</si>
  <si>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</si>
  <si>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</si>
  <si>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</si>
  <si>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</si>
  <si>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</si>
  <si>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</si>
  <si>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</si>
  <si>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</si>
  <si>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</si>
  <si>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</si>
  <si>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</si>
  <si>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</si>
  <si>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</si>
  <si>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</si>
  <si>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</si>
  <si>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</si>
  <si>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</si>
  <si>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</si>
  <si>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</si>
  <si>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</si>
  <si>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</si>
  <si>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</si>
  <si>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</si>
  <si>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</si>
  <si>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</si>
  <si>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</si>
  <si>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</si>
  <si>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</si>
  <si>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</si>
  <si>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</si>
  <si>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</si>
  <si>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</si>
  <si>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</si>
  <si>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</si>
  <si>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</si>
  <si>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</si>
  <si>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</si>
  <si>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</si>
  <si>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</si>
  <si>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</si>
  <si>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</si>
  <si>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</si>
  <si>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</si>
  <si>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</si>
  <si>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</si>
  <si>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</si>
  <si>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</si>
  <si>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</si>
  <si>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</si>
  <si>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</si>
  <si>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</si>
  <si>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</si>
  <si>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</si>
  <si>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</si>
  <si>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</si>
  <si>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</si>
  <si>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</si>
  <si>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</si>
  <si>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</si>
  <si>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</si>
  <si>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</si>
  <si>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</si>
  <si>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</si>
  <si>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</si>
  <si>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</si>
  <si>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</si>
  <si>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</si>
  <si>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</si>
  <si>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</si>
  <si>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</si>
  <si>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</si>
  <si>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</si>
  <si>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</si>
  <si>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</si>
  <si>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</si>
  <si>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</si>
  <si>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</si>
  <si>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</si>
  <si>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</si>
  <si>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</si>
  <si>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</si>
  <si>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</si>
  <si>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</si>
  <si>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</si>
  <si>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</si>
  <si>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</si>
  <si>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</si>
  <si>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</si>
  <si>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</si>
  <si>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</si>
  <si>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</si>
  <si>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</si>
  <si>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</si>
  <si>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</si>
  <si>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</si>
  <si>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</si>
  <si>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</si>
  <si>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</si>
  <si>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</si>
  <si>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</si>
  <si>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</si>
  <si>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</si>
  <si>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</si>
  <si>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</si>
  <si>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</si>
  <si>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</si>
  <si>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</si>
  <si>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</si>
  <si>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</si>
  <si>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</si>
  <si>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</si>
  <si>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</si>
  <si>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</si>
  <si>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</si>
  <si>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</si>
  <si>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</si>
  <si>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</si>
  <si>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</si>
  <si>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</si>
  <si>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</si>
  <si>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</si>
  <si>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</si>
  <si>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</si>
  <si>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</si>
  <si>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</si>
  <si>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</si>
  <si>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</si>
  <si>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</si>
  <si>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</si>
  <si>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</si>
  <si>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</si>
  <si>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</si>
  <si>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</si>
  <si>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</si>
  <si>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</si>
  <si>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</si>
  <si>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</si>
  <si>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</si>
  <si>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</si>
  <si>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</si>
  <si>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</si>
  <si>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</si>
  <si>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</si>
  <si>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</si>
  <si>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</si>
  <si>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</si>
  <si>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</si>
  <si>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</si>
  <si>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</si>
  <si>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</si>
  <si>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</si>
  <si>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</si>
  <si>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</si>
  <si>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</si>
  <si>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</si>
  <si>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</si>
  <si>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</si>
  <si>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</si>
  <si>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</si>
  <si>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</si>
  <si>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</si>
  <si>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</si>
  <si>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</si>
  <si>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</si>
  <si>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</si>
  <si>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</si>
  <si>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</si>
  <si>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</si>
  <si>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</si>
  <si>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</si>
  <si>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</si>
  <si>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</si>
  <si>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</si>
  <si>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</si>
  <si>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</si>
  <si>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</si>
  <si>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</si>
  <si>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</si>
  <si>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</si>
  <si>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</si>
  <si>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</si>
  <si>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</si>
  <si>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</si>
  <si>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</si>
  <si>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</si>
  <si>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</si>
  <si>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</si>
  <si>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</si>
  <si>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</si>
  <si>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</si>
  <si>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</si>
  <si>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</si>
  <si>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</si>
  <si>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</si>
  <si>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</si>
  <si>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</si>
  <si>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</si>
  <si>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</si>
  <si>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</si>
  <si>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</si>
  <si>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</si>
  <si>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</si>
  <si>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</si>
  <si>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</si>
  <si>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</si>
  <si>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</si>
  <si>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</si>
  <si>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</si>
  <si>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</si>
  <si>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</si>
  <si>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</si>
  <si>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</si>
  <si>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</si>
  <si>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</si>
  <si>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</si>
  <si>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</si>
  <si>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</si>
  <si>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</si>
  <si>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</si>
  <si>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</si>
  <si>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</si>
  <si>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</si>
  <si>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</si>
  <si>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</si>
  <si>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</si>
  <si>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</si>
  <si>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</si>
  <si>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</si>
  <si>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</si>
  <si>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</si>
  <si>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</si>
  <si>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</si>
  <si>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</si>
  <si>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</si>
  <si>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</si>
  <si>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</si>
  <si>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</si>
  <si>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</si>
  <si>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</si>
  <si>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</si>
  <si>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</si>
  <si>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</si>
  <si>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</si>
  <si>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</si>
  <si>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</si>
  <si>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</si>
  <si>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</si>
  <si>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</si>
  <si>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</si>
  <si>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</si>
  <si>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</si>
  <si>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</si>
  <si>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</si>
  <si>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</si>
  <si>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</si>
  <si>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</si>
  <si>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</si>
  <si>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</si>
  <si>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</si>
  <si>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</si>
  <si>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</si>
  <si>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</si>
  <si>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</si>
  <si>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</si>
  <si>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</si>
  <si>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</si>
  <si>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</si>
  <si>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</si>
  <si>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</si>
  <si>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</si>
  <si>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</si>
  <si>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</si>
  <si>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</si>
  <si>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</si>
  <si>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</si>
  <si>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</si>
  <si>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</si>
  <si>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</si>
  <si>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</si>
  <si>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</si>
  <si>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</si>
  <si>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</si>
  <si>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</si>
  <si>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</si>
  <si>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</si>
  <si>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</si>
  <si>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</si>
  <si>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</si>
  <si>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</si>
  <si>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</si>
  <si>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</si>
  <si>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</si>
  <si>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</si>
  <si>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</si>
  <si>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</si>
  <si>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</si>
  <si>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</si>
  <si>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</si>
  <si>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</si>
  <si>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</si>
  <si>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</si>
  <si>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</si>
  <si>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</si>
  <si>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</si>
  <si>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</si>
  <si>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</si>
  <si>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</si>
  <si>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</si>
  <si>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</si>
  <si>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</si>
  <si>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</si>
  <si>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</si>
  <si>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</si>
  <si>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</si>
  <si>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</si>
  <si>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</si>
  <si>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</si>
  <si>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</si>
  <si>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</si>
  <si>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</si>
  <si>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</si>
  <si>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</si>
  <si>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</si>
  <si>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</si>
  <si>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</si>
  <si>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</si>
  <si>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</si>
  <si>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</si>
  <si>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</si>
  <si>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</si>
  <si>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</si>
  <si>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</si>
  <si>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</si>
  <si>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</si>
  <si>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</si>
  <si>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</si>
  <si>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</si>
  <si>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</si>
  <si>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</si>
  <si>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</si>
  <si>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</si>
  <si>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</si>
  <si>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</si>
  <si>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</si>
  <si>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</si>
  <si>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</si>
  <si>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</si>
  <si>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</si>
  <si>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</si>
  <si>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</si>
  <si>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</si>
  <si>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</si>
  <si>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</si>
  <si>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</si>
  <si>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</si>
  <si>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</si>
  <si>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</si>
  <si>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</si>
  <si>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</si>
  <si>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</si>
  <si>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</si>
  <si>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</si>
  <si>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</si>
  <si>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</si>
  <si>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</si>
  <si>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</si>
  <si>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</si>
  <si>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</si>
  <si>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</si>
  <si>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</si>
  <si>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</si>
  <si>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</si>
  <si>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</si>
  <si>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</si>
  <si>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</si>
  <si>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</si>
  <si>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</si>
  <si>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</si>
  <si>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</si>
  <si>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</si>
  <si>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</si>
  <si>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</si>
  <si>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</si>
  <si>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</si>
  <si>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</si>
  <si>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</si>
  <si>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</si>
  <si>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</si>
  <si>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</si>
  <si>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</si>
  <si>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</si>
  <si>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</si>
  <si>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</si>
  <si>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</si>
  <si>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</si>
  <si>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</si>
  <si>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</si>
  <si>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</si>
  <si>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</si>
  <si>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</si>
  <si>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</si>
  <si>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</si>
  <si>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</si>
  <si>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</si>
  <si>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</si>
  <si>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</si>
  <si>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</si>
  <si>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</si>
  <si>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</si>
  <si>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</si>
  <si>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</si>
  <si>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</si>
  <si>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</si>
  <si>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</si>
  <si>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</si>
  <si>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</si>
  <si>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</si>
  <si>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</si>
  <si>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</si>
  <si>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</si>
  <si>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</si>
  <si>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</si>
  <si>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</si>
  <si>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</si>
  <si>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</si>
  <si>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</si>
  <si>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</si>
  <si>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</si>
  <si>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</si>
  <si>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</si>
  <si>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</si>
  <si>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</si>
  <si>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</si>
  <si>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</si>
  <si>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</si>
  <si>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</si>
  <si>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</si>
  <si>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</si>
  <si>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</si>
  <si>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</si>
  <si>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</si>
  <si>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</si>
  <si>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</si>
  <si>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</si>
  <si>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</si>
  <si>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</si>
  <si>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</si>
  <si>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</si>
  <si>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</si>
  <si>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</si>
  <si>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</si>
  <si>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</si>
  <si>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</si>
  <si>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</si>
  <si>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</si>
  <si>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</si>
  <si>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</si>
  <si>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</si>
  <si>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</si>
  <si>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</si>
  <si>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</si>
  <si>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</si>
  <si>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</si>
  <si>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</si>
  <si>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</si>
  <si>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</si>
  <si>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</si>
  <si>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</si>
  <si>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</si>
  <si>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</si>
  <si>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</si>
  <si>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</si>
  <si>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</si>
  <si>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</si>
  <si>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</si>
  <si>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</si>
  <si>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</si>
  <si>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</si>
  <si>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</si>
  <si>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</si>
  <si>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</si>
  <si>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</si>
  <si>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</si>
  <si>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</si>
  <si>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</si>
  <si>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</si>
  <si>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</si>
  <si>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</si>
  <si>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</si>
  <si>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</si>
  <si>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</si>
  <si>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</si>
  <si>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</si>
  <si>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</si>
  <si>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</si>
  <si>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</si>
  <si>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</si>
  <si>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</si>
  <si>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</si>
  <si>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</si>
  <si>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</si>
  <si>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</si>
  <si>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</si>
  <si>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</si>
  <si>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</si>
  <si>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</si>
  <si>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</si>
  <si>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</si>
  <si>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</si>
  <si>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</si>
  <si>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</si>
  <si>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</si>
  <si>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</si>
  <si>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</si>
  <si>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</si>
  <si>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</si>
  <si>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</si>
  <si>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</si>
  <si>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</si>
  <si>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</si>
  <si>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</si>
  <si>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</si>
  <si>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</si>
  <si>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</si>
  <si>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</si>
  <si>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</si>
  <si>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</si>
  <si>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</si>
  <si>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</si>
  <si>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</si>
  <si>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</si>
  <si>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</si>
  <si>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</si>
  <si>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</si>
  <si>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</si>
  <si>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</si>
  <si>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</si>
  <si>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</si>
  <si>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</si>
  <si>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</si>
  <si>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</si>
  <si>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</si>
  <si>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</si>
  <si>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</si>
  <si>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</si>
  <si>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</si>
  <si>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</si>
  <si>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</si>
  <si>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</si>
  <si>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</si>
  <si>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</si>
  <si>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</si>
  <si>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</si>
  <si>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</si>
  <si>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</si>
  <si>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</si>
  <si>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</si>
  <si>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</si>
  <si>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</si>
  <si>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</si>
  <si>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</si>
  <si>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</si>
  <si>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</si>
  <si>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</si>
  <si>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</si>
  <si>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</si>
  <si>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</si>
  <si>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</si>
  <si>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</si>
  <si>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</si>
  <si>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</si>
  <si>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</si>
  <si>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</si>
  <si>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</si>
  <si>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</si>
  <si>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</si>
  <si>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</si>
  <si>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</si>
  <si>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</si>
  <si>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</si>
  <si>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</si>
  <si>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</si>
  <si>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</si>
  <si>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</si>
  <si>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</si>
  <si>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</si>
  <si>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</si>
  <si>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</si>
  <si>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</si>
  <si>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</si>
  <si>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</si>
  <si>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</si>
  <si>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</si>
  <si>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</si>
  <si>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</si>
  <si>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</si>
  <si>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</si>
  <si>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</si>
  <si>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</si>
  <si>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</si>
  <si>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</si>
  <si>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</si>
  <si>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</si>
  <si>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</si>
  <si>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</si>
  <si>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</si>
  <si>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</si>
  <si>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</si>
  <si>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</si>
  <si>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</si>
  <si>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</si>
  <si>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</si>
  <si>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</si>
  <si>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</si>
  <si>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</si>
  <si>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</si>
  <si>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</si>
  <si>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</si>
  <si>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</si>
  <si>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</si>
  <si>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</si>
  <si>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</si>
  <si>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</si>
  <si>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</si>
  <si>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</si>
  <si>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</si>
  <si>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</si>
  <si>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</si>
  <si>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</si>
  <si>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</si>
  <si>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</si>
  <si>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</si>
  <si>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</si>
  <si>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</si>
  <si>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</si>
  <si>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</si>
  <si>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</si>
  <si>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</si>
  <si>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</si>
  <si>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</si>
  <si>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</si>
  <si>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</si>
  <si>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</si>
  <si>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</si>
  <si>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</si>
  <si>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</si>
  <si>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</si>
  <si>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</si>
  <si>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</si>
  <si>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</si>
  <si>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</si>
  <si>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</si>
  <si>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</si>
  <si>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</si>
  <si>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</si>
  <si>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</si>
  <si>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</si>
  <si>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</si>
  <si>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</si>
  <si>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</si>
  <si>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</si>
  <si>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</si>
  <si>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</si>
  <si>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</si>
  <si>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</si>
  <si>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</si>
  <si>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</si>
  <si>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</si>
  <si>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</si>
  <si>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</si>
  <si>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</si>
  <si>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</si>
  <si>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</si>
  <si>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</si>
  <si>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</si>
  <si>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</si>
  <si>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</si>
  <si>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</si>
  <si>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</si>
  <si>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</si>
  <si>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</si>
  <si>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</si>
  <si>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</si>
  <si>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</si>
  <si>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</si>
  <si>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</si>
  <si>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</si>
  <si>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</si>
  <si>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</si>
  <si>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</si>
  <si>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</si>
  <si>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</si>
  <si>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</si>
  <si>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</si>
  <si>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</si>
  <si>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</si>
  <si>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</si>
  <si>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</si>
  <si>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</si>
  <si>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</si>
  <si>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</si>
  <si>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</si>
  <si>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</si>
  <si>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</si>
  <si>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</si>
  <si>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</si>
  <si>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</si>
  <si>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</si>
  <si>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</si>
  <si>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</si>
  <si>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</si>
  <si>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</si>
  <si>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</si>
  <si>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</si>
  <si>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</si>
  <si>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</si>
  <si>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</si>
  <si>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</si>
  <si>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</si>
  <si>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</si>
  <si>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</si>
  <si>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</si>
  <si>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</si>
  <si>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</si>
  <si>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</si>
  <si>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</si>
  <si>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</si>
  <si>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</si>
  <si>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</si>
  <si>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</si>
  <si>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</si>
  <si>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</si>
  <si>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</si>
  <si>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</si>
  <si>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</si>
  <si>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</si>
  <si>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</si>
  <si>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</si>
  <si>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</si>
  <si>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</si>
  <si>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</si>
  <si>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</si>
  <si>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</si>
  <si>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</si>
  <si>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</si>
  <si>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</si>
  <si>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</si>
  <si>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</si>
  <si>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</si>
  <si>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</si>
  <si>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</si>
  <si>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</si>
  <si>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</si>
  <si>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</si>
  <si>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</si>
  <si>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</si>
  <si>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</si>
  <si>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</si>
  <si>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</si>
  <si>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</si>
  <si>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</si>
  <si>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</si>
  <si>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</si>
  <si>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</si>
  <si>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</si>
  <si>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</si>
  <si>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</si>
  <si>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</si>
  <si>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</si>
  <si>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</si>
  <si>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</si>
  <si>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</si>
  <si>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</si>
  <si>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</si>
  <si>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</si>
  <si>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</si>
  <si>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</si>
  <si>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</si>
  <si>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</si>
  <si>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</si>
  <si>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</si>
  <si>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</si>
  <si>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</si>
  <si>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</si>
  <si>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</si>
  <si>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</si>
  <si>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</si>
  <si>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</si>
  <si>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</si>
  <si>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</si>
  <si>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</si>
  <si>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</si>
  <si>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</si>
  <si>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</si>
  <si>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</si>
  <si>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</si>
  <si>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</si>
  <si>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</si>
  <si>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</si>
  <si>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</si>
  <si>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</si>
  <si>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</si>
  <si>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</si>
  <si>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</si>
  <si>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</si>
  <si>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</si>
  <si>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</si>
  <si>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</si>
  <si>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</si>
  <si>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</si>
  <si>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</si>
  <si>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</si>
  <si>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</si>
  <si>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</si>
  <si>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</si>
  <si>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</si>
  <si>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</si>
  <si>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</si>
  <si>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</si>
  <si>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</si>
  <si>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</si>
  <si>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</si>
  <si>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</si>
  <si>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</si>
  <si>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</si>
  <si>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</si>
  <si>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</si>
  <si>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</si>
  <si>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</si>
  <si>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</si>
  <si>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</si>
  <si>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</si>
  <si>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</si>
  <si>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</si>
  <si>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</si>
  <si>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</si>
  <si>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</si>
  <si>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</si>
  <si>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</si>
  <si>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</si>
  <si>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</si>
  <si>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</si>
  <si>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</si>
  <si>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</si>
  <si>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</si>
  <si>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</si>
  <si>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</si>
  <si>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</si>
  <si>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</si>
  <si>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</si>
  <si>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</si>
  <si>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</si>
  <si>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</si>
  <si>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</si>
  <si>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</si>
  <si>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</si>
  <si>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</si>
  <si>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</si>
  <si>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</si>
  <si>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</si>
  <si>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</si>
  <si>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</si>
  <si>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</si>
  <si>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</si>
  <si>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</si>
  <si>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</si>
  <si>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</si>
  <si>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</si>
  <si>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</si>
  <si>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</si>
  <si>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</si>
  <si>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</si>
  <si>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</si>
  <si>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</si>
  <si>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</si>
  <si>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</si>
  <si>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</si>
  <si>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</si>
  <si>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</si>
  <si>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</si>
  <si>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</si>
  <si>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</si>
  <si>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</si>
  <si>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</si>
  <si>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</si>
  <si>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</si>
  <si>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</si>
  <si>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</si>
  <si>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</si>
  <si>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</si>
  <si>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</si>
  <si>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</si>
  <si>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</si>
  <si>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</si>
  <si>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</si>
  <si>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</si>
  <si>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</si>
  <si>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</si>
  <si>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</si>
  <si>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</si>
  <si>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</si>
  <si>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</si>
  <si>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</si>
  <si>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</si>
  <si>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</si>
  <si>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</si>
  <si>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</si>
  <si>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</si>
  <si>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</si>
  <si>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</si>
  <si>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</si>
  <si>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</si>
  <si>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</si>
  <si>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</si>
  <si>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</si>
  <si>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</si>
  <si>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</si>
  <si>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</si>
  <si>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</si>
  <si>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</si>
  <si>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</si>
  <si>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</si>
  <si>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</si>
  <si>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</si>
  <si>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</si>
  <si>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</si>
  <si>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</si>
  <si>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</si>
  <si>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</si>
  <si>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</si>
  <si>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</si>
  <si>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</si>
  <si>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</si>
  <si>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</si>
  <si>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</si>
  <si>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</si>
  <si>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</si>
  <si>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</si>
  <si>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</si>
  <si>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</si>
  <si>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</si>
  <si>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</si>
  <si>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</si>
  <si>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</si>
  <si>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</si>
  <si>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</si>
  <si>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</si>
  <si>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</si>
  <si>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</si>
  <si>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</si>
  <si>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</si>
  <si>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</si>
  <si>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</si>
  <si>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</si>
  <si>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</si>
  <si>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</si>
  <si>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</si>
  <si>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</si>
  <si>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</si>
  <si>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</si>
  <si>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</si>
  <si>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</si>
  <si>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</si>
  <si>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</si>
  <si>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</si>
  <si>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</si>
  <si>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</si>
  <si>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</si>
  <si>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</si>
  <si>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</si>
  <si>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</si>
  <si>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</si>
  <si>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</si>
  <si>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</si>
  <si>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</si>
  <si>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</si>
  <si>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</si>
  <si>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</si>
  <si>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</si>
  <si>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</si>
  <si>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</si>
  <si>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</si>
  <si>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</si>
  <si>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</si>
  <si>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</si>
  <si>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</si>
  <si>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</si>
  <si>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</si>
  <si>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</si>
  <si>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</si>
  <si>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</si>
  <si>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</si>
  <si>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</si>
  <si>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</si>
  <si>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</si>
  <si>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</si>
  <si>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</si>
  <si>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</si>
  <si>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</si>
  <si>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</si>
  <si>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</si>
  <si>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</si>
  <si>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</si>
  <si>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</si>
  <si>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</si>
  <si>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</si>
  <si>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</si>
  <si>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</si>
  <si>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</si>
  <si>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</si>
  <si>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</si>
  <si>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</si>
  <si>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</si>
  <si>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</si>
  <si>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</si>
  <si>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</si>
  <si>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</si>
  <si>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</si>
  <si>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</si>
  <si>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</si>
  <si>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</si>
  <si>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</si>
  <si>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</si>
  <si>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</si>
  <si>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</si>
  <si>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</si>
  <si>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</si>
  <si>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</si>
  <si>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</si>
  <si>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</si>
  <si>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</si>
  <si>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</si>
  <si>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</si>
  <si>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</si>
  <si>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</si>
  <si>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</si>
  <si>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</si>
  <si>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</si>
  <si>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</si>
  <si>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</si>
  <si>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</si>
  <si>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</si>
  <si>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</si>
  <si>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</si>
  <si>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</si>
  <si>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</si>
  <si>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</si>
  <si>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</si>
  <si>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</si>
  <si>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</si>
  <si>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</si>
  <si>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</si>
  <si>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</si>
  <si>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</si>
  <si>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</si>
  <si>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</si>
  <si>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</si>
  <si>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</si>
  <si>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</si>
  <si>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</si>
  <si>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</si>
  <si>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</si>
  <si>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</si>
  <si>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</si>
  <si>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</si>
  <si>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</si>
  <si>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</si>
  <si>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</si>
  <si>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</si>
  <si>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</si>
  <si>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</si>
  <si>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</si>
  <si>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</si>
  <si>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</si>
  <si>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</si>
  <si>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</si>
  <si>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</si>
  <si>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</si>
  <si>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</si>
  <si>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</si>
  <si>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</si>
  <si>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</si>
  <si>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</si>
  <si>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</si>
  <si>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</si>
  <si>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</si>
  <si>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</si>
  <si>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</si>
  <si>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</si>
  <si>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</si>
  <si>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</si>
  <si>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</si>
  <si>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</si>
  <si>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</si>
  <si>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</si>
  <si>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</si>
  <si>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</si>
  <si>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</si>
  <si>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</si>
  <si>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</si>
  <si>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</si>
  <si>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</si>
  <si>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</si>
  <si>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</si>
  <si>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</si>
  <si>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</si>
  <si>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</si>
  <si>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</si>
  <si>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</si>
  <si>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</si>
  <si>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</si>
  <si>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</si>
  <si>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</si>
  <si>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</si>
  <si>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</si>
  <si>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</si>
  <si>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</si>
  <si>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</si>
  <si>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</si>
  <si>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</si>
  <si>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</si>
  <si>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</si>
  <si>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</si>
  <si>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</si>
  <si>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</si>
  <si>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</si>
  <si>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</si>
  <si>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</si>
  <si>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</si>
  <si>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</si>
  <si>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</si>
  <si>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</si>
  <si>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</si>
  <si>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</si>
  <si>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</si>
  <si>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</si>
  <si>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</si>
  <si>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</si>
  <si>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</si>
  <si>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</si>
  <si>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</si>
  <si>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</si>
  <si>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</si>
  <si>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</si>
  <si>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</si>
  <si>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</si>
  <si>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</si>
  <si>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</si>
  <si>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</si>
  <si>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</si>
  <si>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</si>
  <si>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</si>
  <si>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</si>
  <si>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</si>
  <si>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</si>
  <si>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</si>
  <si>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</si>
  <si>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</si>
  <si>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</si>
  <si>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</si>
  <si>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</si>
  <si>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</si>
  <si>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</si>
  <si>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</si>
  <si>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</si>
  <si>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</si>
  <si>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</si>
  <si>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</si>
  <si>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</si>
  <si>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</si>
  <si>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</si>
  <si>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</si>
  <si>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</si>
  <si>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</si>
  <si>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</si>
  <si>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</si>
  <si>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</si>
  <si>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</si>
  <si>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</si>
  <si>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</si>
  <si>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</si>
  <si>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</si>
  <si>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</si>
  <si>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</si>
  <si>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</si>
  <si>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</si>
  <si>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</si>
  <si>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</si>
  <si>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</si>
  <si>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</si>
  <si>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</si>
  <si>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</si>
  <si>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</si>
  <si>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</si>
  <si>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</si>
  <si>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</si>
  <si>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</si>
  <si>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</si>
  <si>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</si>
  <si>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</si>
  <si>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</si>
  <si>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</si>
  <si>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</si>
  <si>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</si>
  <si>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</si>
  <si>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</si>
  <si>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</si>
  <si>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</si>
  <si>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</si>
  <si>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</si>
  <si>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</si>
  <si>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</si>
  <si>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</si>
  <si>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</si>
  <si>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</si>
  <si>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</si>
  <si>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</si>
  <si>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</si>
  <si>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</si>
  <si>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</si>
  <si>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</si>
  <si>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</si>
  <si>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</si>
  <si>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</si>
  <si>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</si>
  <si>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</si>
  <si>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</si>
  <si>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</si>
  <si>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</si>
  <si>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</si>
  <si>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</si>
  <si>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</si>
  <si>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</si>
  <si>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</si>
  <si>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</si>
  <si>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</si>
  <si>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</si>
  <si>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</si>
  <si>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</si>
  <si>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</si>
  <si>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</si>
  <si>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</si>
  <si>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</si>
  <si>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</si>
  <si>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</si>
  <si>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</si>
  <si>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</si>
  <si>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</si>
  <si>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</si>
  <si>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</si>
  <si>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</si>
  <si>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</si>
  <si>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</si>
  <si>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</si>
  <si>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</si>
  <si>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</si>
  <si>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</si>
  <si>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</si>
  <si>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</si>
  <si>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</si>
  <si>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</si>
  <si>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</si>
  <si>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</si>
  <si>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</si>
  <si>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</si>
  <si>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</si>
  <si>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</si>
  <si>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</si>
  <si>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</si>
  <si>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</si>
  <si>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</si>
  <si>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</si>
  <si>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</si>
  <si>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</si>
  <si>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</si>
  <si>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</si>
  <si>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</si>
  <si>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</si>
  <si>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</si>
  <si>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</si>
  <si>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</si>
  <si>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</si>
  <si>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</si>
  <si>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</si>
  <si>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</si>
  <si>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</si>
  <si>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</si>
  <si>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</si>
  <si>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</si>
  <si>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</si>
  <si>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</si>
  <si>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</si>
  <si>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</si>
  <si>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</si>
  <si>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</si>
  <si>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</si>
  <si>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</si>
  <si>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</si>
  <si>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</si>
  <si>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</si>
  <si>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</si>
  <si>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</si>
  <si>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</si>
  <si>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</si>
  <si>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</si>
  <si>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</si>
  <si>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</si>
  <si>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</si>
  <si>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</si>
  <si>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</si>
  <si>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</si>
  <si>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</si>
  <si>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</si>
  <si>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</si>
  <si>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</si>
  <si>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</si>
  <si>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</si>
  <si>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</si>
  <si>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</si>
  <si>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</si>
  <si>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</si>
  <si>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</si>
  <si>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</si>
  <si>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</si>
  <si>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</si>
  <si>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</si>
  <si>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</si>
  <si>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</si>
  <si>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</si>
  <si>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</si>
  <si>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</si>
  <si>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</si>
  <si>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</si>
  <si>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</si>
  <si>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</si>
  <si>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</si>
  <si>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</si>
  <si>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</si>
  <si>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</si>
  <si>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</si>
  <si>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</si>
  <si>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</si>
  <si>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</si>
  <si>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</si>
  <si>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</si>
  <si>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</si>
  <si>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</si>
  <si>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</si>
  <si>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</si>
  <si>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</si>
  <si>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</si>
  <si>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</si>
  <si>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</si>
  <si>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</si>
  <si>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</si>
  <si>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</si>
  <si>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</si>
  <si>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</si>
  <si>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</si>
  <si>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</si>
  <si>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</si>
  <si>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</si>
  <si>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</si>
  <si>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</si>
  <si>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</si>
  <si>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</si>
  <si>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</si>
  <si>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</si>
  <si>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</si>
  <si>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</si>
  <si>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</si>
  <si>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</si>
  <si>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</si>
  <si>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</si>
  <si>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</si>
  <si>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</si>
  <si>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</si>
  <si>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</si>
  <si>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</si>
  <si>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</si>
  <si>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</si>
  <si>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</si>
  <si>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</si>
  <si>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</si>
  <si>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</si>
  <si>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</si>
  <si>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</si>
  <si>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</si>
  <si>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</si>
  <si>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</si>
  <si>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</si>
  <si>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</si>
  <si>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</si>
  <si>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</si>
  <si>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</si>
  <si>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</si>
  <si>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</si>
  <si>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</si>
  <si>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</si>
  <si>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</si>
  <si>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</si>
  <si>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</si>
  <si>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</si>
  <si>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</si>
  <si>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</si>
  <si>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</si>
  <si>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</si>
  <si>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</si>
  <si>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</si>
  <si>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</si>
  <si>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</si>
  <si>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</si>
  <si>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</si>
  <si>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</si>
  <si>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</si>
  <si>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</si>
  <si>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</si>
  <si>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</si>
  <si>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</si>
  <si>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</si>
  <si>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</si>
  <si>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</si>
  <si>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</si>
  <si>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</si>
  <si>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</si>
  <si>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</si>
  <si>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</si>
  <si>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</si>
  <si>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</si>
  <si>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</si>
  <si>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</si>
  <si>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</si>
  <si>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</si>
  <si>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</si>
  <si>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</si>
  <si>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</si>
  <si>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</si>
  <si>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</si>
  <si>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</si>
  <si>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</si>
  <si>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</si>
  <si>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</si>
  <si>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</si>
  <si>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</si>
  <si>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</si>
  <si>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</si>
  <si>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</si>
  <si>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</si>
  <si>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</si>
  <si>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</si>
  <si>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</si>
  <si>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</si>
  <si>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</si>
  <si>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</si>
  <si>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</si>
  <si>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</si>
  <si>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</si>
  <si>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</si>
  <si>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</si>
  <si>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</si>
  <si>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</si>
  <si>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</si>
  <si>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</si>
  <si>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</si>
  <si>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</si>
  <si>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</si>
  <si>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</si>
  <si>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</si>
  <si>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</si>
  <si>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</si>
  <si>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</si>
  <si>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</si>
  <si>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</si>
  <si>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</si>
  <si>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</si>
  <si>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</si>
  <si>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</si>
  <si>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</si>
  <si>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</si>
  <si>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</si>
  <si>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</si>
  <si>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</si>
  <si>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</si>
  <si>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</si>
  <si>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</si>
  <si>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</si>
  <si>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</si>
  <si>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</si>
  <si>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</si>
  <si>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</si>
  <si>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</si>
  <si>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</si>
  <si>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</si>
  <si>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</si>
  <si>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</si>
  <si>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</si>
  <si>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</si>
  <si>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</si>
  <si>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</si>
  <si>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</si>
  <si>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</si>
  <si>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</si>
  <si>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</si>
  <si>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</si>
  <si>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</si>
  <si>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</si>
  <si>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</si>
  <si>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</si>
  <si>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</si>
  <si>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</si>
  <si>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</si>
  <si>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</si>
  <si>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</si>
  <si>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</si>
  <si>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</si>
  <si>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</si>
  <si>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</si>
  <si>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</si>
  <si>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</si>
  <si>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</si>
  <si>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</si>
  <si>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</si>
  <si>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</si>
  <si>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</si>
  <si>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</si>
  <si>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</si>
  <si>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</si>
  <si>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</si>
  <si>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</si>
  <si>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</si>
  <si>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</si>
  <si>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</si>
  <si>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</si>
  <si>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</si>
  <si>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</si>
  <si>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</si>
  <si>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</si>
  <si>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</si>
  <si>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</si>
  <si>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</si>
  <si>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</si>
  <si>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</si>
  <si>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</si>
  <si>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</si>
  <si>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</si>
  <si>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</si>
  <si>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</si>
  <si>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</si>
  <si>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</si>
  <si>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</si>
  <si>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</si>
  <si>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</si>
  <si>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</si>
  <si>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</si>
  <si>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</si>
  <si>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</si>
  <si>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</si>
  <si>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</si>
  <si>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</si>
  <si>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</si>
  <si>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</si>
  <si>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</si>
  <si>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</si>
  <si>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</si>
  <si>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</si>
  <si>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</si>
  <si>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</si>
  <si>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</si>
  <si>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</si>
  <si>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</si>
  <si>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</si>
  <si>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</si>
  <si>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</si>
  <si>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</si>
  <si>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</si>
  <si>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</si>
  <si>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</si>
  <si>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</si>
  <si>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</si>
  <si>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</si>
  <si>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</si>
  <si>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</si>
  <si>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</si>
  <si>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</si>
  <si>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</si>
  <si>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</si>
  <si>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</si>
  <si>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</si>
  <si>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</si>
  <si>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</si>
  <si>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</si>
  <si>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</si>
  <si>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</si>
  <si>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</si>
  <si>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</si>
  <si>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</si>
  <si>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</si>
  <si>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</si>
  <si>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</si>
  <si>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</si>
  <si>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</si>
  <si>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</si>
  <si>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</si>
  <si>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</si>
  <si>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</si>
  <si>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</si>
  <si>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</si>
  <si>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</si>
  <si>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</si>
  <si>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</si>
  <si>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</si>
  <si>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</si>
  <si>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</si>
  <si>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</si>
  <si>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</si>
  <si>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</si>
  <si>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</si>
  <si>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</si>
  <si>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</si>
  <si>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</si>
  <si>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</si>
  <si>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</si>
  <si>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</si>
  <si>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</si>
  <si>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</si>
  <si>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</si>
  <si>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</si>
  <si>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</si>
  <si>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</si>
  <si>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</si>
  <si>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</si>
  <si>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</si>
  <si>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</si>
  <si>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</si>
  <si>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</si>
  <si>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</si>
  <si>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</si>
  <si>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</si>
  <si>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</si>
  <si>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</si>
  <si>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</si>
  <si>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</si>
  <si>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</si>
  <si>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</si>
  <si>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</si>
  <si>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</si>
  <si>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</si>
  <si>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</si>
  <si>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</si>
  <si>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</si>
  <si>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</si>
  <si>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</si>
  <si>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</si>
  <si>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</si>
  <si>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</si>
  <si>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</si>
  <si>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</si>
  <si>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</si>
  <si>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</si>
  <si>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</si>
  <si>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</si>
  <si>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</si>
  <si>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</si>
  <si>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</si>
  <si>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</si>
  <si>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</si>
  <si>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</si>
  <si>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</si>
  <si>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</si>
  <si>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</si>
  <si>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</si>
  <si>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</si>
  <si>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</si>
  <si>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</si>
  <si>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</si>
  <si>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</si>
  <si>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</si>
  <si>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</si>
  <si>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</si>
  <si>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</si>
  <si>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</si>
  <si>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</si>
  <si>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</si>
  <si>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</si>
  <si>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</si>
  <si>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</si>
  <si>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</si>
  <si>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</si>
  <si>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</si>
  <si>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</si>
  <si>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</si>
  <si>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</si>
  <si>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</si>
  <si>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</si>
  <si>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</si>
  <si>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</si>
  <si>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</si>
  <si>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</si>
  <si>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</si>
  <si>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</si>
  <si>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</si>
  <si>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</si>
  <si>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</si>
  <si>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</si>
  <si>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</si>
  <si>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</si>
  <si>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</si>
  <si>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</si>
  <si>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</si>
  <si>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</si>
  <si>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</si>
  <si>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</si>
  <si>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</si>
  <si>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</si>
  <si>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</si>
  <si>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</si>
  <si>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</si>
  <si>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</si>
  <si>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</si>
  <si>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</si>
  <si>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</si>
  <si>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</si>
  <si>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</si>
  <si>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</si>
  <si>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</si>
  <si>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</si>
  <si>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</si>
  <si>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</si>
  <si>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</si>
  <si>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</si>
  <si>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</si>
  <si>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</si>
  <si>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</si>
  <si>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</si>
  <si>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</si>
  <si>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</si>
  <si>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</si>
  <si>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</si>
  <si>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</si>
  <si>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</si>
  <si>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</si>
  <si>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</si>
  <si>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</si>
  <si>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</si>
  <si>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</si>
  <si>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</si>
  <si>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</si>
  <si>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</si>
  <si>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</si>
  <si>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</si>
  <si>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</si>
  <si>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</si>
  <si>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</si>
  <si>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</si>
  <si>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</si>
  <si>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</si>
  <si>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</si>
  <si>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</si>
  <si>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</si>
  <si>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</si>
  <si>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</si>
  <si>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</si>
  <si>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</si>
  <si>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</si>
  <si>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</si>
  <si>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</si>
  <si>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</si>
  <si>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</si>
  <si>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</si>
  <si>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</si>
  <si>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</si>
  <si>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</si>
  <si>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</si>
  <si>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</si>
  <si>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</si>
  <si>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</si>
  <si>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</si>
  <si>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</si>
  <si>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</si>
  <si>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</si>
  <si>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</si>
  <si>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</si>
  <si>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</si>
  <si>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</si>
  <si>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</si>
  <si>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</si>
  <si>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</si>
  <si>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</si>
  <si>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</si>
  <si>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</si>
  <si>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</si>
  <si>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</si>
  <si>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</si>
  <si>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</si>
  <si>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</si>
  <si>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</si>
  <si>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</si>
  <si>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</si>
  <si>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</si>
  <si>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</si>
  <si>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</si>
  <si>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</si>
  <si>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</si>
  <si>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</si>
  <si>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</si>
  <si>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</si>
  <si>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</si>
  <si>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</si>
  <si>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</si>
  <si>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</si>
  <si>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</si>
  <si>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</si>
  <si>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</si>
  <si>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</si>
  <si>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</si>
  <si>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</si>
  <si>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</si>
  <si>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</si>
  <si>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</si>
  <si>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</si>
  <si>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</si>
  <si>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</si>
  <si>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</si>
  <si>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</si>
  <si>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</si>
  <si>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</si>
  <si>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</si>
  <si>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</si>
  <si>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</si>
  <si>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</si>
  <si>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</si>
  <si>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</si>
  <si>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</si>
  <si>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</si>
  <si>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</si>
  <si>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</si>
  <si>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</si>
  <si>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</si>
  <si>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</si>
  <si>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</si>
  <si>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</si>
  <si>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</si>
  <si>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</si>
  <si>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</si>
  <si>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</si>
  <si>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</si>
  <si>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</si>
  <si>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</si>
  <si>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</si>
  <si>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</si>
  <si>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</si>
  <si>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</si>
  <si>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</si>
  <si>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</si>
  <si>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</si>
  <si>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</si>
  <si>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</si>
  <si>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</si>
  <si>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</si>
  <si>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</si>
  <si>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</si>
  <si>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</si>
  <si>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</si>
  <si>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</si>
  <si>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</si>
  <si>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</si>
  <si>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</si>
  <si>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</si>
  <si>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</si>
  <si>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</si>
  <si>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</si>
  <si>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</si>
  <si>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</si>
  <si>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</si>
  <si>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</si>
  <si>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</si>
  <si>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</si>
  <si>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</si>
  <si>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</si>
  <si>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</si>
  <si>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</si>
  <si>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</si>
  <si>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</si>
  <si>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</si>
  <si>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</si>
  <si>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</si>
  <si>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</si>
  <si>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</si>
  <si>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</si>
  <si>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</si>
  <si>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</si>
  <si>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</si>
  <si>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</si>
  <si>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</si>
  <si>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</si>
  <si>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</si>
  <si>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</si>
  <si>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</si>
  <si>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</si>
  <si>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</si>
  <si>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</si>
  <si>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</si>
  <si>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</si>
  <si>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</si>
  <si>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</si>
  <si>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</si>
  <si>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</si>
  <si>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</si>
  <si>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</si>
  <si>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</si>
  <si>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</si>
  <si>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</si>
  <si>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</si>
  <si>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</si>
  <si>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</si>
  <si>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</si>
  <si>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</si>
  <si>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</si>
  <si>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</si>
  <si>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</si>
  <si>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</si>
  <si>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</si>
  <si>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</si>
  <si>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</si>
  <si>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</si>
  <si>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</si>
  <si>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</si>
  <si>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</si>
  <si>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</si>
  <si>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</si>
  <si>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</si>
  <si>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</si>
  <si>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</si>
  <si>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</si>
  <si>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</si>
  <si>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</si>
  <si>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</si>
  <si>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</si>
  <si>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</si>
  <si>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</si>
  <si>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</si>
  <si>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</si>
  <si>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</si>
  <si>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</si>
  <si>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</si>
  <si>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</si>
  <si>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</si>
  <si>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</si>
  <si>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</si>
  <si>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</si>
  <si>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</si>
  <si>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</si>
  <si>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</si>
  <si>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</si>
  <si>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</si>
  <si>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</si>
  <si>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</si>
  <si>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</si>
  <si>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</si>
  <si>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</si>
  <si>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</si>
  <si>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</si>
  <si>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</si>
  <si>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</si>
  <si>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</si>
  <si>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</si>
  <si>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</si>
  <si>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</si>
  <si>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</si>
  <si>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</si>
  <si>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</si>
  <si>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</si>
  <si>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</si>
  <si>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</si>
  <si>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</si>
  <si>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</si>
  <si>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</si>
  <si>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</si>
  <si>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</si>
  <si>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</si>
  <si>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</si>
  <si>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</si>
  <si>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</si>
  <si>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</si>
  <si>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</si>
  <si>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</si>
  <si>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</si>
  <si>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</si>
  <si>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</si>
  <si>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</si>
  <si>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</si>
  <si>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</si>
  <si>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</si>
  <si>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</si>
  <si>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</si>
  <si>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</si>
  <si>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</si>
  <si>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</si>
  <si>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</si>
  <si>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</si>
  <si>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</si>
  <si>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</si>
  <si>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</si>
  <si>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</si>
  <si>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</si>
  <si>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</si>
  <si>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</si>
  <si>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</si>
  <si>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</si>
  <si>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</si>
  <si>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</si>
  <si>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</si>
  <si>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</si>
  <si>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</si>
  <si>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</si>
  <si>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</si>
  <si>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</si>
  <si>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</si>
  <si>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</si>
  <si>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</si>
  <si>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</si>
  <si>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</si>
  <si>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</si>
  <si>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</si>
  <si>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</si>
  <si>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</si>
  <si>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</si>
  <si>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</si>
  <si>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</si>
  <si>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</si>
  <si>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</si>
  <si>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</si>
  <si>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</si>
  <si>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</si>
  <si>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</si>
  <si>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</si>
  <si>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</si>
  <si>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</si>
  <si>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</si>
  <si>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</si>
  <si>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</si>
  <si>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</si>
  <si>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</si>
  <si>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</si>
  <si>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</si>
  <si>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</si>
  <si>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</si>
  <si>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</si>
  <si>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</si>
  <si>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</si>
  <si>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</si>
  <si>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</si>
  <si>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</si>
  <si>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</si>
  <si>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</si>
  <si>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</si>
  <si>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</si>
  <si>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</si>
  <si>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</si>
  <si>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</si>
  <si>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</si>
  <si>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</si>
  <si>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</si>
  <si>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</si>
  <si>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</si>
  <si>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</si>
  <si>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</si>
  <si>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</si>
  <si>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</si>
  <si>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</si>
  <si>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</si>
  <si>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</si>
  <si>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</si>
  <si>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</si>
  <si>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</si>
  <si>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</si>
  <si>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</si>
  <si>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</si>
  <si>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</si>
  <si>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</si>
  <si>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</si>
  <si>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</si>
  <si>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</si>
  <si>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</si>
  <si>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</si>
  <si>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</si>
  <si>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</si>
  <si>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</si>
  <si>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</si>
  <si>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</si>
  <si>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</si>
  <si>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</si>
  <si>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</si>
  <si>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</si>
  <si>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</si>
  <si>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</si>
  <si>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</si>
  <si>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</si>
  <si>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</si>
  <si>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</si>
  <si>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</si>
  <si>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</si>
  <si>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</si>
  <si>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</si>
  <si>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</si>
  <si>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</si>
  <si>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</si>
  <si>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</si>
  <si>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</si>
  <si>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</si>
  <si>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</si>
  <si>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</si>
  <si>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</si>
  <si>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</si>
  <si>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</si>
  <si>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</si>
  <si>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</si>
  <si>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</si>
  <si>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</si>
  <si>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</si>
  <si>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</si>
  <si>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</si>
  <si>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</si>
  <si>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</si>
  <si>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</si>
  <si>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</si>
  <si>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</si>
  <si>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</si>
  <si>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</si>
  <si>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</si>
  <si>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</si>
  <si>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</si>
  <si>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</si>
  <si>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</si>
  <si>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</si>
  <si>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</si>
  <si>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</si>
  <si>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</si>
  <si>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</si>
  <si>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</si>
  <si>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</si>
  <si>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</si>
  <si>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</si>
  <si>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</si>
  <si>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</si>
  <si>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</si>
  <si>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</si>
  <si>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</si>
  <si>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</si>
  <si>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</si>
  <si>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</si>
  <si>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</si>
  <si>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</si>
  <si>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</si>
  <si>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</si>
  <si>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</si>
  <si>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</si>
  <si>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</si>
  <si>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</si>
  <si>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</si>
  <si>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</si>
  <si>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</si>
  <si>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</si>
  <si>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</si>
  <si>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</si>
  <si>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</si>
  <si>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</si>
  <si>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</si>
  <si>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</si>
  <si>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</si>
  <si>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</si>
  <si>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</si>
  <si>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</si>
  <si>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</si>
  <si>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</si>
  <si>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</si>
  <si>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</si>
  <si>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</si>
  <si>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</si>
  <si>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</si>
  <si>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</si>
  <si>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</si>
  <si>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</si>
  <si>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</si>
  <si>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</si>
  <si>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</si>
  <si>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</si>
  <si>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</si>
  <si>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</si>
  <si>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</si>
  <si>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</si>
  <si>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</si>
  <si>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</si>
  <si>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</si>
  <si>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</si>
  <si>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</si>
  <si>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</si>
  <si>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</si>
  <si>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</si>
  <si>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</si>
  <si>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</si>
  <si>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</si>
  <si>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</si>
  <si>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</si>
  <si>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</si>
  <si>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</si>
  <si>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</si>
  <si>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</si>
  <si>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</si>
  <si>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</si>
  <si>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</si>
  <si>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</si>
  <si>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</si>
  <si>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</si>
  <si>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</si>
  <si>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</si>
  <si>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</si>
  <si>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</si>
  <si>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</si>
  <si>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</si>
  <si>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</si>
  <si>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</si>
  <si>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</si>
  <si>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</si>
  <si>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</si>
  <si>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</si>
  <si>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</si>
  <si>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</si>
  <si>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</si>
  <si>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</si>
  <si>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</si>
  <si>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</si>
  <si>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</si>
  <si>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</si>
  <si>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</si>
  <si>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</si>
  <si>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</si>
  <si>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</si>
  <si>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</si>
  <si>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</si>
  <si>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</si>
  <si>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</si>
  <si>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</si>
  <si>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</si>
  <si>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</si>
  <si>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</si>
  <si>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</si>
  <si>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</si>
  <si>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</si>
  <si>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</si>
  <si>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</si>
  <si>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</si>
  <si>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</si>
  <si>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</si>
  <si>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</si>
  <si>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</si>
  <si>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</si>
  <si>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</si>
  <si>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</si>
  <si>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</si>
  <si>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</si>
  <si>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</si>
  <si>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</si>
  <si>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</si>
  <si>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</si>
  <si>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</si>
  <si>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</si>
  <si>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</si>
  <si>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</si>
  <si>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</si>
  <si>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</si>
  <si>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</si>
  <si>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</si>
  <si>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</si>
  <si>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</si>
  <si>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</si>
  <si>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</si>
  <si>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</si>
  <si>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</si>
  <si>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</si>
  <si>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</si>
  <si>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</si>
  <si>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</si>
  <si>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</si>
  <si>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</si>
  <si>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</si>
  <si>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</si>
  <si>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</si>
  <si>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</si>
  <si>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</si>
  <si>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</si>
  <si>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</si>
  <si>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</si>
  <si>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</si>
  <si>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</si>
  <si>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</si>
  <si>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</si>
  <si>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</si>
  <si>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</si>
  <si>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</si>
  <si>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</si>
  <si>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</si>
  <si>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</si>
  <si>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</si>
  <si>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</si>
  <si>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</si>
  <si>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</si>
  <si>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</si>
  <si>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</si>
  <si>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</si>
  <si>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</si>
  <si>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</si>
  <si>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</si>
  <si>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</si>
  <si>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</si>
  <si>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</si>
  <si>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</si>
  <si>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</si>
  <si>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</si>
  <si>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</si>
  <si>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</si>
  <si>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</si>
  <si>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</si>
  <si>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</si>
  <si>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</si>
  <si>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</si>
  <si>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</si>
  <si>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</si>
  <si>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</si>
  <si>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</si>
  <si>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</si>
  <si>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</si>
  <si>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</si>
  <si>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</si>
  <si>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</si>
  <si>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</si>
  <si>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</si>
  <si>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</si>
  <si>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</si>
  <si>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</si>
  <si>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</si>
  <si>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</si>
  <si>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</si>
  <si>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</si>
  <si>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</si>
  <si>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</si>
  <si>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</si>
  <si>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</si>
  <si>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</si>
  <si>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</si>
  <si>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</si>
  <si>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</si>
  <si>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</si>
  <si>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</si>
  <si>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</si>
  <si>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</si>
  <si>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</si>
  <si>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</si>
  <si>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</si>
  <si>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</si>
  <si>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</si>
  <si>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</si>
  <si>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</si>
  <si>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</si>
  <si>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</si>
  <si>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</si>
  <si>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</si>
  <si>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</si>
  <si>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</si>
  <si>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</si>
  <si>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</si>
  <si>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</si>
  <si>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</si>
  <si>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</si>
  <si>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</si>
  <si>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</si>
  <si>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</si>
  <si>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</si>
  <si>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</si>
  <si>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</si>
  <si>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</si>
  <si>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</si>
  <si>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</si>
  <si>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</si>
  <si>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</si>
  <si>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</si>
  <si>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</si>
  <si>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</si>
  <si>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</si>
  <si>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</si>
  <si>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</si>
  <si>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</si>
  <si>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</si>
  <si>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</si>
  <si>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</si>
  <si>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</si>
  <si>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</si>
  <si>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</si>
  <si>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</si>
  <si>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</si>
  <si>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</si>
  <si>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</si>
  <si>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</si>
  <si>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</si>
  <si>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</si>
  <si>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</si>
  <si>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</si>
  <si>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</si>
  <si>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</si>
  <si>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</si>
  <si>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</si>
  <si>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</si>
  <si>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</si>
  <si>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</si>
  <si>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</si>
  <si>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</si>
  <si>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</si>
  <si>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</si>
  <si>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</si>
  <si>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</si>
  <si>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</si>
  <si>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</si>
  <si>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</si>
  <si>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</si>
  <si>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</si>
  <si>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</si>
  <si>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</si>
  <si>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</si>
  <si>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</si>
  <si>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</si>
  <si>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</si>
  <si>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</si>
  <si>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</si>
  <si>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</si>
  <si>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</si>
  <si>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</si>
  <si>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</si>
  <si>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</si>
  <si>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</si>
  <si>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</si>
  <si>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</si>
  <si>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</si>
  <si>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</si>
  <si>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</si>
  <si>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</si>
  <si>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</si>
  <si>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</si>
  <si>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</si>
  <si>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</si>
  <si>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</si>
  <si>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</si>
  <si>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</si>
  <si>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</si>
  <si>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</si>
  <si>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</si>
  <si>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</si>
  <si>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</si>
  <si>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</si>
  <si>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</si>
  <si>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</si>
  <si>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</si>
  <si>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</si>
  <si>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</si>
  <si>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</si>
  <si>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</si>
  <si>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</si>
  <si>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</si>
  <si>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</si>
  <si>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</si>
  <si>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</si>
  <si>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</si>
  <si>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</si>
  <si>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</si>
  <si>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</si>
  <si>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</si>
  <si>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</si>
  <si>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</si>
  <si>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</si>
  <si>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</si>
  <si>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</si>
  <si>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</si>
  <si>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</si>
  <si>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</si>
  <si>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</si>
  <si>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</si>
  <si>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</si>
  <si>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</si>
  <si>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</si>
  <si>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</si>
  <si>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</si>
  <si>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</si>
  <si>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</si>
  <si>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</si>
  <si>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</si>
  <si>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</si>
  <si>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</si>
  <si>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</si>
  <si>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</si>
  <si>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</si>
  <si>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</si>
  <si>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</si>
  <si>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</si>
  <si>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</si>
  <si>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</si>
  <si>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</si>
  <si>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</si>
  <si>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</si>
  <si>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</si>
  <si>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</si>
  <si>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</si>
  <si>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</si>
  <si>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</si>
  <si>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</si>
  <si>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</si>
  <si>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</si>
  <si>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</si>
  <si>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</si>
  <si>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</si>
  <si>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</si>
  <si>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</si>
  <si>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</si>
  <si>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</si>
  <si>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</si>
  <si>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</si>
  <si>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</si>
  <si>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</si>
  <si>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</si>
  <si>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</si>
  <si>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</si>
  <si>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</si>
  <si>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</si>
  <si>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</si>
  <si>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</si>
  <si>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</si>
  <si>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</si>
  <si>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</si>
  <si>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</si>
  <si>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</si>
  <si>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</si>
  <si>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</si>
  <si>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</si>
  <si>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</si>
  <si>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</si>
  <si>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</si>
  <si>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</si>
  <si>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</si>
  <si>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</si>
  <si>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</si>
  <si>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</si>
  <si>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</si>
  <si>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</si>
  <si>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</si>
  <si>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</si>
  <si>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</si>
  <si>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</si>
  <si>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</si>
  <si>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</si>
  <si>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</si>
  <si>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</si>
  <si>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</si>
  <si>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</si>
  <si>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</si>
  <si>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</si>
  <si>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</si>
  <si>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</si>
  <si>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</si>
  <si>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</si>
  <si>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</si>
  <si>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</si>
  <si>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</si>
  <si>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</si>
  <si>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</si>
  <si>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</si>
  <si>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</si>
  <si>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</si>
  <si>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</si>
  <si>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</si>
  <si>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</si>
  <si>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</si>
  <si>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</si>
  <si>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</si>
  <si>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</si>
  <si>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</si>
  <si>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</si>
  <si>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</si>
  <si>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</si>
  <si>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</si>
  <si>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</si>
  <si>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</si>
  <si>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</si>
  <si>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</si>
  <si>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</si>
  <si>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</si>
  <si>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</si>
  <si>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</si>
  <si>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</si>
  <si>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</si>
  <si>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</si>
  <si>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</si>
  <si>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</si>
  <si>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</si>
  <si>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</si>
  <si>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</si>
  <si>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</si>
  <si>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</si>
  <si>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</si>
  <si>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</si>
  <si>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</si>
  <si>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</si>
  <si>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</si>
  <si>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</si>
  <si>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</si>
  <si>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</si>
  <si>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</si>
  <si>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</si>
  <si>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</si>
  <si>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</si>
  <si>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</si>
  <si>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</si>
  <si>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</si>
  <si>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</si>
  <si>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</si>
  <si>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</si>
  <si>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</si>
  <si>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</si>
  <si>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</si>
  <si>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</si>
  <si>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</si>
  <si>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</si>
  <si>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</si>
  <si>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</si>
  <si>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</si>
  <si>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</si>
  <si>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</si>
  <si>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</si>
  <si>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</si>
  <si>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</si>
  <si>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</si>
  <si>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</si>
  <si>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</si>
  <si>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</si>
  <si>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</si>
  <si>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</si>
  <si>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</si>
  <si>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</si>
  <si>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</si>
  <si>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</si>
  <si>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</si>
  <si>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</si>
  <si>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</si>
  <si>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</si>
  <si>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</si>
  <si>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</si>
  <si>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</si>
  <si>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</si>
  <si>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</si>
  <si>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</si>
  <si>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</si>
  <si>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</si>
  <si>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</si>
  <si>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</si>
  <si>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</si>
  <si>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</si>
  <si>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</si>
  <si>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</si>
  <si>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</si>
  <si>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</si>
  <si>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</si>
  <si>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</si>
  <si>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</si>
  <si>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</si>
  <si>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</si>
  <si>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</si>
  <si>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</si>
  <si>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</si>
  <si>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</si>
  <si>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</si>
  <si>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</si>
  <si>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</si>
  <si>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</si>
  <si>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</si>
  <si>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</si>
  <si>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</si>
  <si>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</si>
  <si>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</si>
  <si>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</si>
  <si>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</si>
  <si>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</si>
  <si>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</si>
  <si>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</si>
  <si>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</si>
  <si>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</si>
  <si>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</si>
  <si>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</si>
  <si>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</si>
  <si>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</si>
  <si>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</si>
  <si>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</si>
  <si>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</si>
  <si>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</si>
  <si>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</si>
  <si>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</si>
  <si>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</si>
  <si>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</si>
  <si>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</si>
  <si>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</si>
  <si>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</si>
  <si>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</si>
  <si>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</si>
  <si>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</si>
  <si>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</si>
  <si>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</si>
  <si>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</si>
  <si>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</si>
  <si>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</si>
  <si>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</si>
  <si>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</si>
  <si>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</si>
  <si>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</si>
  <si>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</si>
  <si>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</si>
  <si>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</si>
  <si>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</si>
  <si>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</si>
  <si>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</si>
  <si>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</si>
  <si>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</si>
  <si>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</si>
  <si>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</si>
  <si>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</si>
  <si>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</si>
  <si>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</si>
  <si>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</si>
  <si>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</si>
  <si>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</si>
  <si>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</si>
  <si>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</si>
  <si>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</si>
  <si>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</si>
  <si>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</si>
  <si>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</si>
  <si>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</si>
  <si>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</si>
  <si>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</si>
  <si>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</si>
  <si>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</si>
  <si>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</si>
  <si>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</si>
  <si>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</si>
  <si>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</si>
  <si>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</si>
  <si>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</si>
  <si>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</si>
  <si>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</si>
  <si>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</si>
  <si>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</si>
  <si>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</si>
  <si>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</si>
  <si>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</si>
  <si>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</si>
  <si>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</si>
  <si>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</si>
  <si>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</si>
  <si>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</si>
  <si>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</si>
  <si>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</si>
  <si>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</si>
  <si>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</si>
  <si>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</si>
  <si>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</si>
  <si>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</si>
  <si>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</si>
  <si>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</si>
  <si>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</si>
  <si>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</si>
  <si>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</si>
  <si>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</si>
  <si>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</si>
  <si>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</si>
  <si>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</si>
  <si>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</si>
  <si>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</si>
  <si>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</si>
  <si>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</si>
  <si>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</si>
  <si>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</si>
  <si>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</si>
  <si>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</si>
  <si>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</si>
  <si>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</si>
  <si>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</si>
  <si>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</si>
  <si>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</si>
  <si>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</si>
  <si>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</si>
  <si>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</si>
  <si>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</si>
  <si>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</si>
  <si>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</si>
  <si>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</si>
  <si>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</si>
  <si>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</si>
  <si>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</si>
  <si>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</si>
  <si>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</si>
  <si>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</si>
  <si>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</si>
  <si>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</si>
  <si>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</si>
  <si>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</si>
  <si>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</si>
  <si>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</si>
  <si>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</si>
  <si>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</si>
  <si>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</si>
  <si>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</si>
  <si>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</si>
  <si>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</si>
  <si>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</si>
  <si>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</si>
  <si>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</si>
  <si>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</si>
  <si>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</si>
  <si>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</si>
  <si>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</si>
  <si>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</si>
  <si>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</si>
  <si>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</si>
  <si>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</si>
  <si>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</si>
  <si>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</si>
  <si>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</si>
  <si>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</si>
  <si>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</si>
  <si>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</si>
  <si>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</si>
  <si>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</si>
  <si>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</si>
  <si>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</si>
  <si>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</si>
  <si>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</si>
  <si>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</si>
  <si>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</si>
  <si>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</si>
  <si>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</si>
  <si>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</si>
  <si>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</si>
  <si>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</si>
  <si>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</si>
  <si>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</si>
  <si>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</si>
  <si>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</si>
  <si>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</si>
  <si>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</si>
  <si>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</si>
  <si>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</si>
  <si>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</si>
  <si>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</si>
  <si>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</si>
  <si>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</si>
  <si>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</si>
  <si>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</si>
  <si>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</si>
  <si>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</si>
  <si>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</si>
  <si>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</si>
  <si>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</si>
  <si>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</si>
  <si>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</si>
  <si>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</si>
  <si>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</si>
  <si>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</si>
  <si>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</si>
  <si>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</si>
  <si>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</si>
  <si>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</si>
  <si>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</si>
  <si>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</si>
  <si>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</si>
  <si>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</si>
  <si>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</si>
  <si>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</si>
  <si>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</si>
  <si>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</si>
  <si>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</si>
  <si>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</si>
  <si>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</si>
  <si>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</si>
  <si>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</si>
  <si>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</si>
  <si>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</si>
  <si>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</si>
  <si>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</si>
  <si>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</si>
  <si>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</si>
  <si>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</si>
  <si>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</si>
  <si>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</si>
  <si>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</si>
  <si>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</si>
  <si>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</si>
  <si>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</si>
  <si>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</si>
  <si>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</si>
  <si>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</si>
  <si>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</si>
  <si>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</si>
  <si>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</si>
  <si>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</si>
  <si>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</si>
  <si>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</si>
  <si>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</si>
  <si>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</si>
  <si>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</si>
  <si>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</si>
  <si>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</si>
  <si>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</si>
  <si>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</si>
  <si>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</si>
  <si>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</si>
  <si>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</si>
  <si>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</si>
  <si>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</si>
  <si>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</si>
  <si>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</si>
  <si>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</si>
  <si>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</si>
  <si>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</si>
  <si>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</si>
  <si>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</si>
  <si>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</si>
  <si>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</si>
  <si>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</si>
  <si>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</si>
  <si>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</si>
  <si>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</si>
  <si>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</si>
  <si>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</si>
  <si>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</si>
  <si>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</si>
  <si>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</si>
  <si>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</si>
  <si>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</si>
  <si>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</si>
  <si>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</si>
  <si>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</si>
  <si>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</si>
  <si>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</si>
  <si>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</si>
  <si>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</si>
  <si>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</si>
  <si>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</si>
  <si>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</si>
  <si>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</si>
  <si>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</si>
  <si>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</si>
  <si>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</si>
  <si>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</si>
  <si>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</si>
  <si>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</si>
  <si>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</si>
  <si>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</si>
  <si>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</si>
  <si>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</si>
  <si>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</si>
  <si>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</si>
  <si>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</si>
  <si>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</si>
  <si>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</si>
  <si>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</si>
  <si>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</si>
  <si>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</si>
  <si>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</si>
  <si>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</si>
  <si>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</si>
  <si>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</si>
  <si>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</si>
  <si>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</si>
  <si>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</si>
  <si>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</si>
  <si>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</si>
  <si>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</si>
  <si>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</si>
  <si>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</si>
  <si>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</si>
  <si>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</si>
  <si>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</si>
  <si>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</si>
  <si>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</si>
  <si>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</si>
  <si>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</si>
  <si>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</si>
  <si>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</si>
  <si>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</si>
  <si>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</si>
  <si>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</si>
  <si>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</si>
  <si>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</si>
  <si>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</si>
  <si>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</si>
  <si>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</si>
  <si>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</si>
  <si>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</si>
  <si>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</si>
  <si>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</si>
  <si>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</si>
  <si>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</si>
  <si>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</si>
  <si>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</si>
  <si>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</si>
  <si>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</si>
  <si>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</si>
  <si>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</si>
  <si>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</si>
  <si>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</si>
  <si>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</si>
  <si>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</si>
  <si>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</si>
  <si>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</si>
  <si>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</si>
  <si>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</si>
  <si>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</si>
  <si>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</si>
  <si>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</si>
  <si>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</si>
  <si>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</si>
  <si>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</si>
  <si>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</si>
  <si>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</si>
  <si>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</si>
  <si>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</si>
  <si>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</si>
  <si>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</si>
  <si>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</si>
  <si>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</si>
  <si>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</si>
  <si>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</si>
  <si>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</si>
  <si>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</si>
  <si>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</si>
  <si>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</si>
  <si>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</si>
  <si>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</si>
  <si>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</si>
  <si>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</si>
  <si>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</si>
  <si>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</si>
  <si>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</si>
  <si>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</si>
  <si>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</si>
  <si>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</si>
  <si>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</si>
  <si>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</si>
  <si>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</si>
  <si>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</si>
  <si>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</si>
  <si>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</si>
  <si>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</si>
  <si>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</si>
  <si>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</si>
  <si>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</si>
  <si>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</si>
  <si>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</si>
  <si>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</si>
  <si>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</si>
  <si>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</si>
  <si>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</si>
  <si>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</si>
  <si>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</si>
  <si>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</si>
  <si>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</si>
  <si>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</si>
  <si>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</si>
  <si>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</si>
  <si>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</si>
  <si>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</si>
  <si>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</si>
  <si>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</si>
  <si>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</si>
  <si>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</si>
  <si>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</si>
  <si>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</si>
  <si>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</si>
  <si>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</si>
  <si>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</si>
  <si>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</si>
  <si>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</si>
  <si>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</si>
  <si>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</si>
  <si>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</si>
  <si>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</si>
  <si>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</si>
  <si>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</si>
  <si>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</si>
  <si>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</si>
  <si>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</si>
  <si>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</si>
  <si>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</si>
  <si>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</si>
  <si>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</si>
  <si>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</si>
  <si>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</si>
  <si>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</si>
  <si>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</si>
  <si>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</si>
  <si>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</si>
  <si>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</si>
  <si>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</si>
  <si>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</si>
  <si>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</si>
  <si>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</si>
  <si>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</si>
  <si>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</si>
  <si>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</si>
  <si>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</si>
  <si>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</si>
  <si>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</si>
  <si>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</si>
  <si>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</si>
  <si>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</si>
  <si>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</si>
  <si>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</si>
  <si>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</si>
  <si>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</si>
  <si>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</si>
  <si>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</si>
  <si>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</si>
  <si>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</si>
  <si>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</si>
  <si>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</si>
  <si>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</si>
  <si>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</si>
  <si>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</si>
  <si>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</si>
  <si>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</si>
  <si>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</si>
  <si>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</si>
  <si>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</si>
  <si>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</si>
  <si>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</si>
  <si>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</si>
  <si>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</si>
  <si>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</si>
  <si>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</si>
  <si>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</si>
  <si>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</si>
  <si>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</si>
  <si>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</si>
  <si>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</si>
  <si>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</si>
  <si>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</si>
  <si>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</si>
  <si>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</si>
  <si>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</si>
  <si>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</si>
  <si>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</si>
  <si>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</si>
  <si>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</si>
  <si>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</si>
  <si>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</si>
  <si>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</si>
  <si>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</si>
  <si>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</si>
  <si>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</si>
  <si>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</si>
  <si>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</si>
  <si>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</si>
  <si>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</si>
  <si>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</si>
  <si>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</si>
  <si>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</si>
  <si>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</si>
  <si>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</si>
  <si>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</si>
  <si>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</si>
  <si>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</si>
  <si>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</si>
  <si>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</si>
  <si>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</si>
  <si>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</si>
  <si>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</si>
  <si>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</si>
  <si>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</si>
  <si>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</si>
  <si>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</si>
  <si>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</si>
  <si>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</si>
  <si>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</si>
  <si>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</si>
  <si>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</si>
  <si>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</si>
  <si>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</si>
  <si>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</si>
  <si>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</si>
  <si>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</si>
  <si>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</si>
  <si>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</si>
  <si>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</si>
  <si>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</si>
  <si>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</si>
  <si>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</si>
  <si>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</si>
  <si>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</si>
  <si>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</si>
  <si>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</si>
  <si>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</si>
  <si>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</si>
  <si>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</si>
  <si>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</si>
  <si>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</si>
  <si>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</si>
  <si>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</si>
  <si>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</si>
  <si>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</si>
  <si>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</si>
  <si>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</si>
  <si>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</si>
  <si>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</si>
  <si>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</si>
  <si>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</si>
  <si>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</si>
  <si>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</si>
  <si>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</si>
  <si>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</si>
  <si>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</si>
  <si>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</si>
  <si>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</si>
  <si>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</si>
  <si>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</si>
  <si>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</si>
  <si>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</si>
  <si>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</si>
  <si>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</si>
  <si>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</si>
  <si>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</si>
  <si>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</si>
  <si>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</si>
  <si>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</si>
  <si>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</si>
  <si>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</si>
  <si>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</si>
  <si>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</si>
  <si>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</si>
  <si>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</si>
  <si>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</si>
  <si>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</si>
  <si>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</si>
  <si>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</si>
  <si>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</si>
  <si>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</si>
  <si>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</si>
  <si>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</si>
  <si>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</si>
  <si>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</si>
  <si>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</si>
  <si>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</si>
  <si>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</si>
  <si>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</si>
  <si>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</si>
  <si>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</si>
  <si>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</si>
  <si>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</si>
  <si>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</si>
  <si>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</si>
  <si>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</si>
  <si>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</si>
  <si>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</si>
  <si>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</si>
  <si>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</si>
  <si>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</si>
  <si>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</si>
  <si>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</si>
  <si>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</si>
  <si>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</si>
  <si>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</si>
  <si>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</si>
  <si>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</si>
  <si>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</si>
  <si>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</si>
  <si>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</si>
  <si>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</si>
  <si>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</si>
  <si>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</si>
  <si>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</si>
  <si>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</si>
  <si>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</si>
  <si>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</si>
  <si>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</si>
  <si>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</si>
  <si>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</si>
  <si>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</si>
  <si>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</si>
  <si>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</si>
  <si>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</si>
  <si>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</si>
  <si>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</si>
  <si>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</si>
  <si>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</si>
  <si>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</si>
  <si>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</si>
  <si>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</si>
  <si>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</si>
  <si>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</si>
  <si>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</si>
  <si>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</si>
  <si>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</si>
  <si>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</si>
  <si>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</si>
  <si>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</si>
  <si>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</si>
  <si>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</si>
  <si>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</si>
  <si>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</si>
  <si>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</si>
  <si>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</si>
  <si>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</si>
  <si>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</si>
  <si>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</si>
  <si>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</si>
  <si>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</si>
  <si>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</si>
  <si>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</si>
  <si>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</si>
  <si>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</si>
  <si>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</si>
  <si>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</si>
  <si>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</si>
  <si>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</si>
  <si>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</si>
  <si>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</si>
  <si>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</si>
  <si>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</si>
  <si>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</si>
  <si>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</si>
  <si>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</si>
  <si>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</si>
  <si>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</si>
  <si>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</si>
  <si>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</si>
  <si>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</si>
  <si>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</si>
  <si>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</si>
  <si>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</si>
  <si>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</si>
  <si>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</si>
  <si>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</si>
  <si>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</si>
  <si>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</si>
  <si>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</si>
  <si>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</si>
  <si>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</si>
  <si>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</si>
  <si>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</si>
  <si>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</si>
  <si>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</si>
  <si>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</si>
  <si>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</si>
  <si>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</si>
  <si>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</si>
  <si>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</si>
  <si>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</si>
  <si>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</si>
  <si>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</si>
  <si>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</si>
  <si>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</si>
  <si>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</si>
  <si>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</si>
  <si>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</si>
  <si>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</si>
  <si>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</si>
  <si>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</si>
  <si>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</si>
  <si>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</si>
  <si>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</si>
  <si>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</si>
  <si>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</si>
  <si>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</si>
  <si>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</si>
  <si>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</si>
  <si>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</si>
  <si>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</si>
  <si>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</si>
  <si>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</si>
  <si>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</si>
  <si>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</si>
  <si>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</si>
  <si>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</si>
  <si>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</si>
  <si>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</si>
  <si>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</si>
  <si>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</si>
  <si>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</si>
  <si>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</si>
  <si>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</si>
  <si>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</si>
  <si>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</si>
  <si>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</si>
  <si>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</si>
  <si>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</si>
  <si>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</si>
  <si>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</si>
  <si>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</si>
  <si>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</si>
  <si>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</si>
  <si>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</si>
  <si>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</si>
  <si>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</si>
  <si>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</si>
  <si>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</si>
  <si>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</si>
  <si>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</si>
  <si>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</si>
  <si>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</si>
  <si>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</si>
  <si>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</si>
  <si>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</si>
  <si>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</si>
  <si>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</si>
  <si>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</si>
  <si>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</si>
  <si>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</si>
  <si>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</si>
  <si>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</si>
  <si>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</si>
  <si>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</si>
  <si>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</si>
  <si>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</si>
  <si>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</si>
  <si>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</si>
  <si>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</si>
  <si>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</si>
  <si>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</si>
  <si>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</si>
  <si>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</si>
  <si>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</si>
  <si>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</si>
  <si>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</si>
  <si>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</si>
  <si>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</si>
  <si>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</si>
  <si>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</si>
  <si>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</si>
  <si>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</si>
  <si>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</si>
  <si>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</si>
  <si>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</si>
  <si>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</si>
  <si>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</si>
  <si>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</si>
  <si>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</si>
  <si>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</si>
  <si>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</si>
  <si>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</si>
  <si>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</si>
  <si>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</si>
  <si>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</si>
  <si>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</si>
  <si>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</si>
  <si>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</si>
  <si>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</si>
  <si>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</si>
  <si>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</si>
  <si>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</si>
  <si>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</si>
  <si>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</si>
  <si>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</si>
  <si>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</si>
  <si>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</si>
  <si>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</si>
  <si>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</si>
  <si>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</si>
  <si>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</si>
  <si>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</si>
  <si>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</si>
  <si>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</si>
  <si>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</si>
  <si>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</si>
  <si>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</si>
  <si>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</si>
  <si>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</si>
  <si>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</si>
  <si>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</si>
  <si>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</si>
  <si>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</si>
  <si>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</si>
  <si>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</si>
  <si>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</si>
  <si>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</si>
  <si>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</si>
  <si>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</si>
  <si>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</si>
  <si>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</si>
  <si>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</si>
  <si>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</si>
  <si>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</si>
  <si>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</si>
  <si>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</si>
  <si>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</si>
  <si>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</si>
  <si>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</si>
  <si>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</si>
  <si>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</si>
  <si>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</si>
  <si>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</si>
  <si>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</si>
  <si>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</si>
  <si>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</si>
  <si>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</si>
  <si>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</si>
  <si>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</si>
  <si>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</si>
  <si>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</si>
  <si>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</si>
  <si>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</si>
  <si>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</si>
  <si>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</si>
  <si>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</si>
  <si>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</si>
  <si>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</si>
  <si>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</si>
  <si>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</si>
  <si>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</si>
  <si>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</si>
  <si>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</si>
  <si>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</si>
  <si>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</si>
  <si>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</si>
  <si>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</si>
  <si>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</si>
  <si>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</si>
  <si>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</si>
  <si>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</si>
  <si>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</si>
  <si>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</si>
  <si>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</si>
  <si>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</si>
  <si>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</si>
  <si>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</si>
  <si>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</si>
  <si>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</si>
  <si>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</si>
  <si>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</si>
  <si>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</si>
  <si>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</si>
  <si>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</si>
  <si>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</si>
  <si>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</si>
  <si>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</si>
  <si>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</si>
  <si>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</si>
  <si>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</si>
  <si>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</si>
  <si>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</si>
  <si>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</si>
  <si>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</si>
  <si>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</si>
  <si>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</si>
  <si>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</si>
  <si>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</si>
  <si>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</si>
  <si>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</si>
  <si>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</si>
  <si>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</si>
  <si>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</si>
  <si>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</si>
  <si>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</si>
  <si>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</si>
  <si>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</si>
  <si>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</si>
  <si>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</si>
  <si>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</si>
  <si>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</si>
  <si>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</si>
  <si>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</si>
  <si>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</si>
  <si>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</si>
  <si>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</si>
  <si>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</si>
  <si>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</si>
  <si>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</si>
  <si>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</si>
  <si>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</si>
  <si>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</si>
  <si>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</si>
  <si>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</si>
  <si>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</si>
  <si>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</si>
  <si>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</si>
  <si>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</si>
  <si>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</si>
  <si>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</si>
  <si>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</si>
  <si>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</si>
  <si>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</si>
  <si>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</si>
  <si>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</si>
  <si>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</si>
  <si>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</si>
  <si>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</si>
  <si>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</si>
  <si>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</si>
  <si>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</si>
  <si>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</si>
  <si>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</si>
  <si>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</si>
  <si>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</si>
  <si>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</si>
  <si>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</si>
  <si>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</si>
  <si>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</si>
  <si>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</si>
  <si>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</si>
  <si>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</si>
  <si>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</si>
  <si>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</si>
  <si>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</si>
  <si>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</si>
  <si>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</si>
  <si>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</si>
  <si>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</si>
  <si>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</si>
  <si>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</si>
  <si>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</si>
  <si>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</si>
  <si>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</si>
  <si>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</si>
  <si>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</si>
  <si>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</si>
  <si>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</si>
  <si>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</si>
  <si>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</si>
  <si>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</si>
  <si>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</si>
  <si>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</si>
  <si>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</si>
  <si>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</si>
  <si>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</si>
  <si>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</si>
  <si>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</si>
  <si>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</si>
  <si>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</si>
  <si>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</si>
  <si>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</si>
  <si>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</si>
  <si>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</si>
  <si>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</si>
  <si>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</si>
  <si>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</si>
  <si>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</si>
  <si>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</si>
  <si>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</si>
  <si>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</si>
  <si>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</si>
  <si>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</si>
  <si>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</si>
  <si>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</si>
  <si>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</si>
  <si>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</si>
  <si>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</si>
  <si>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</si>
  <si>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</si>
  <si>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</si>
  <si>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</si>
  <si>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</si>
  <si>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</si>
  <si>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</si>
  <si>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</si>
  <si>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</si>
  <si>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</si>
  <si>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</si>
  <si>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</si>
  <si>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</si>
  <si>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</si>
  <si>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</si>
  <si>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</si>
  <si>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</si>
  <si>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</si>
  <si>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</si>
  <si>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</si>
  <si>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</si>
  <si>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</si>
  <si>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</si>
  <si>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</si>
  <si>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</si>
  <si>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</si>
  <si>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</si>
  <si>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</si>
  <si>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</si>
  <si>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</si>
  <si>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</si>
  <si>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</si>
  <si>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</si>
  <si>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</si>
  <si>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</si>
  <si>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</si>
  <si>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</si>
  <si>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</si>
  <si>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</si>
  <si>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</si>
  <si>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</si>
  <si>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</si>
  <si>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</si>
  <si>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</si>
  <si>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</si>
  <si>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</si>
  <si>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</si>
  <si>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</si>
  <si>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</si>
  <si>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</si>
  <si>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</si>
  <si>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</si>
  <si>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</si>
  <si>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</si>
  <si>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</si>
  <si>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</si>
  <si>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</si>
  <si>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</si>
  <si>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</si>
  <si>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</si>
  <si>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</si>
  <si>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</si>
  <si>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</si>
  <si>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</si>
  <si>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</si>
  <si>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</si>
  <si>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</si>
  <si>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</si>
  <si>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</si>
  <si>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</si>
  <si>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</si>
  <si>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</si>
  <si>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</si>
  <si>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</si>
  <si>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</si>
  <si>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</si>
  <si>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</si>
  <si>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</si>
  <si>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</si>
  <si>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</si>
  <si>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</si>
  <si>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</si>
  <si>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</si>
  <si>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</si>
  <si>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</si>
  <si>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</si>
  <si>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</si>
  <si>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</si>
  <si>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</si>
  <si>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</si>
  <si>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</si>
  <si>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</si>
  <si>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</si>
  <si>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</si>
  <si>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</si>
  <si>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</si>
  <si>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</si>
  <si>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</si>
  <si>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</si>
  <si>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</si>
  <si>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</si>
  <si>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</si>
  <si>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</si>
  <si>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</si>
  <si>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</si>
  <si>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</si>
  <si>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</si>
  <si>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</si>
  <si>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</si>
  <si>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</si>
  <si>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</si>
  <si>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</si>
  <si>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</si>
  <si>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</si>
  <si>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</si>
  <si>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</si>
  <si>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</si>
  <si>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</si>
  <si>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</si>
  <si>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</si>
  <si>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</si>
  <si>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</si>
  <si>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</si>
  <si>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</si>
  <si>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</si>
  <si>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</si>
  <si>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</si>
  <si>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</si>
  <si>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</si>
  <si>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</si>
  <si>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</si>
  <si>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</si>
  <si>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</si>
  <si>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</si>
  <si>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</si>
  <si>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</si>
  <si>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</si>
  <si>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</si>
  <si>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</si>
  <si>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</si>
  <si>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</si>
  <si>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</si>
  <si>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</si>
  <si>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</si>
  <si>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</si>
  <si>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</si>
  <si>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</si>
  <si>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</si>
  <si>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</si>
  <si>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</si>
  <si>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</si>
  <si>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</si>
  <si>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</si>
  <si>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</si>
  <si>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</si>
  <si>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</si>
  <si>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</si>
  <si>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</si>
  <si>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</si>
  <si>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</si>
  <si>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</si>
  <si>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</si>
  <si>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</si>
  <si>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</si>
  <si>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</si>
  <si>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</si>
  <si>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</si>
  <si>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</si>
  <si>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</si>
  <si>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</si>
  <si>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</si>
  <si>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</si>
  <si>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</si>
  <si>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</si>
  <si>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</si>
  <si>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</si>
  <si>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</si>
  <si>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</si>
  <si>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</si>
  <si>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</si>
  <si>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</si>
  <si>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</si>
  <si>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</si>
  <si>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</si>
  <si>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</si>
  <si>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</si>
  <si>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</si>
  <si>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</si>
  <si>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</si>
  <si>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</si>
  <si>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</si>
  <si>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</si>
  <si>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</si>
  <si>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</si>
  <si>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</si>
  <si>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</si>
  <si>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</si>
  <si>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</si>
  <si>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</si>
  <si>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</si>
  <si>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</si>
  <si>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</si>
  <si>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</si>
  <si>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</si>
  <si>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</si>
  <si>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</si>
  <si>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</si>
  <si>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</si>
  <si>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</si>
  <si>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</si>
  <si>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</si>
  <si>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</si>
  <si>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</si>
  <si>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</si>
  <si>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</si>
  <si>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</si>
  <si>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</si>
  <si>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</si>
  <si>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</si>
  <si>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</si>
  <si>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</si>
  <si>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</si>
  <si>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</si>
  <si>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</si>
  <si>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</si>
  <si>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</si>
  <si>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</si>
  <si>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</si>
  <si>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</si>
  <si>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</si>
  <si>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</si>
  <si>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</si>
  <si>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</si>
  <si>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</si>
  <si>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</si>
  <si>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</si>
  <si>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</si>
  <si>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</si>
  <si>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</si>
  <si>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</si>
  <si>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</si>
  <si>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</si>
  <si>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</si>
  <si>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</si>
  <si>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</si>
  <si>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</si>
  <si>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</si>
  <si>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</si>
  <si>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</si>
  <si>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</si>
  <si>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</si>
  <si>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</si>
  <si>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</si>
  <si>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</si>
  <si>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</si>
  <si>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</si>
  <si>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</si>
  <si>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</si>
  <si>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</si>
  <si>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</si>
  <si>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</si>
  <si>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</si>
  <si>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</si>
  <si>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</si>
  <si>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</si>
  <si>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</si>
  <si>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</si>
  <si>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</si>
  <si>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</si>
  <si>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</si>
  <si>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</si>
  <si>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</si>
  <si>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</si>
  <si>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</si>
  <si>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</si>
  <si>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</si>
  <si>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</si>
  <si>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</si>
  <si>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</si>
  <si>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</si>
  <si>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</si>
  <si>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</si>
  <si>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</si>
  <si>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</si>
  <si>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</si>
  <si>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</si>
  <si>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</si>
  <si>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</si>
  <si>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</si>
  <si>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</si>
  <si>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</si>
  <si>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</si>
  <si>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</si>
  <si>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</si>
  <si>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</si>
  <si>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</si>
  <si>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</si>
  <si>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</si>
  <si>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</si>
  <si>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</si>
  <si>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</si>
  <si>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</si>
  <si>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</si>
  <si>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</si>
  <si>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</si>
  <si>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</si>
  <si>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</si>
  <si>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</si>
  <si>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</si>
  <si>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</si>
  <si>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</si>
  <si>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</si>
  <si>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</si>
  <si>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</si>
  <si>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</si>
  <si>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</si>
  <si>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</si>
  <si>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</si>
  <si>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</si>
  <si>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</si>
  <si>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</si>
  <si>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</si>
  <si>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</si>
  <si>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</si>
  <si>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</si>
  <si>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</si>
  <si>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</si>
  <si>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</si>
  <si>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</si>
  <si>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</si>
  <si>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</si>
  <si>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</si>
  <si>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</si>
  <si>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</si>
  <si>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</si>
  <si>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</si>
  <si>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</si>
  <si>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</si>
  <si>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</si>
  <si>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</si>
  <si>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</si>
  <si>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</si>
  <si>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</si>
  <si>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</si>
  <si>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</si>
  <si>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</si>
  <si>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</si>
  <si>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</si>
  <si>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</si>
  <si>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</si>
  <si>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</si>
  <si>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</si>
  <si>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</si>
  <si>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</si>
  <si>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</si>
  <si>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</si>
  <si>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</si>
  <si>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</si>
  <si>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</si>
  <si>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</si>
  <si>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</si>
  <si>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</si>
  <si>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</si>
  <si>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</si>
  <si>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</si>
  <si>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</si>
  <si>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</si>
  <si>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</si>
  <si>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</si>
  <si>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</si>
  <si>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</si>
  <si>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</si>
  <si>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</si>
  <si>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</si>
  <si>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</si>
  <si>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</si>
  <si>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</si>
  <si>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</si>
  <si>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</si>
  <si>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</si>
  <si>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</si>
  <si>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</si>
  <si>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</si>
  <si>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</si>
  <si>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</si>
  <si>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</si>
  <si>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</si>
  <si>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</si>
  <si>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</si>
  <si>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</si>
  <si>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</si>
  <si>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</si>
  <si>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</si>
  <si>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</si>
  <si>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</si>
  <si>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</si>
  <si>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</si>
  <si>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</si>
  <si>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</si>
  <si>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</si>
  <si>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</si>
  <si>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</si>
  <si>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</si>
  <si>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</si>
  <si>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</si>
  <si>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</si>
  <si>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</si>
  <si>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</si>
  <si>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</si>
  <si>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</si>
  <si>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</si>
  <si>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</si>
  <si>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</si>
  <si>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</si>
  <si>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</si>
  <si>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</si>
  <si>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</si>
  <si>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</si>
  <si>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</si>
  <si>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</si>
  <si>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</si>
  <si>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</si>
  <si>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</si>
  <si>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</si>
  <si>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</si>
  <si>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</si>
  <si>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</si>
  <si>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</si>
  <si>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</si>
  <si>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</si>
  <si>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</si>
  <si>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</si>
  <si>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</si>
  <si>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</si>
  <si>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</si>
  <si>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</si>
  <si>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</si>
  <si>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</si>
  <si>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</si>
  <si>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</si>
  <si>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</si>
  <si>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</si>
  <si>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</si>
  <si>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</si>
  <si>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</si>
  <si>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</si>
  <si>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</si>
  <si>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</si>
  <si>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</si>
  <si>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</si>
  <si>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</si>
  <si>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</si>
  <si>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</si>
  <si>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</si>
  <si>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</si>
  <si>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</si>
  <si>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</si>
  <si>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</si>
  <si>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</si>
  <si>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</si>
  <si>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</si>
  <si>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</si>
  <si>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</si>
  <si>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</si>
  <si>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</si>
  <si>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</si>
  <si>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</si>
  <si>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</si>
  <si>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</si>
  <si>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</si>
  <si>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</si>
  <si>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</si>
  <si>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</si>
  <si>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</si>
  <si>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</si>
  <si>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</si>
  <si>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</si>
  <si>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</si>
  <si>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</si>
  <si>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</si>
  <si>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</si>
  <si>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</si>
  <si>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</si>
  <si>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</si>
  <si>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</si>
  <si>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</si>
  <si>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</si>
  <si>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</si>
  <si>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</si>
  <si>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</si>
  <si>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</si>
  <si>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</si>
  <si>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</si>
  <si>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</si>
  <si>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</si>
  <si>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</si>
  <si>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</si>
  <si>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</si>
  <si>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</si>
  <si>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</si>
  <si>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</si>
  <si>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</si>
  <si>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</si>
  <si>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</si>
  <si>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</si>
  <si>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</si>
  <si>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</si>
  <si>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</si>
  <si>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</si>
  <si>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</si>
  <si>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</si>
  <si>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</si>
  <si>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</si>
  <si>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</si>
  <si>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</si>
  <si>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</si>
  <si>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</si>
  <si>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</si>
  <si>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</si>
  <si>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</si>
  <si>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</si>
  <si>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</si>
  <si>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</si>
  <si>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</si>
  <si>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</si>
  <si>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</si>
  <si>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</si>
  <si>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</si>
  <si>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</si>
  <si>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</si>
  <si>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</si>
  <si>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</si>
  <si>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</si>
  <si>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</si>
  <si>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</si>
  <si>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</si>
  <si>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</si>
  <si>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</si>
  <si>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</si>
  <si>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</si>
  <si>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</si>
  <si>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</si>
  <si>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</si>
  <si>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</si>
  <si>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</si>
  <si>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</si>
  <si>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</si>
  <si>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</si>
  <si>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</si>
  <si>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</si>
  <si>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</si>
  <si>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</si>
  <si>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</si>
  <si>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</si>
  <si>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</si>
  <si>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</si>
  <si>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</si>
  <si>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</si>
  <si>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</si>
  <si>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</si>
  <si>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</si>
  <si>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</si>
  <si>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</si>
  <si>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</si>
  <si>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</si>
  <si>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</si>
  <si>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</si>
  <si>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</si>
  <si>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</si>
  <si>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</si>
  <si>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</si>
  <si>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</si>
  <si>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</si>
  <si>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</si>
  <si>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</si>
  <si>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</si>
  <si>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</si>
  <si>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</si>
  <si>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</si>
  <si>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</si>
  <si>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</si>
  <si>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</si>
  <si>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</si>
  <si>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</si>
  <si>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</si>
  <si>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</si>
  <si>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</si>
  <si>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</si>
  <si>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</si>
  <si>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</si>
  <si>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</si>
  <si>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</si>
  <si>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</si>
  <si>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</si>
  <si>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</si>
  <si>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</si>
  <si>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</si>
  <si>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</si>
  <si>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</si>
  <si>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</si>
  <si>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</si>
  <si>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</si>
  <si>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</si>
  <si>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</si>
  <si>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</si>
  <si>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</si>
  <si>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</si>
  <si>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</si>
  <si>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</si>
  <si>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</si>
  <si>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</si>
  <si>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</si>
  <si>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</si>
  <si>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</si>
  <si>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</si>
  <si>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</si>
  <si>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</si>
  <si>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</si>
  <si>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</si>
  <si>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</si>
  <si>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</si>
  <si>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</si>
  <si>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</si>
  <si>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</si>
  <si>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</si>
  <si>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</si>
  <si>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</si>
  <si>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</si>
  <si>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</si>
  <si>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</si>
  <si>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</si>
  <si>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</si>
  <si>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</si>
  <si>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</si>
  <si>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</si>
  <si>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</si>
  <si>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</si>
  <si>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</si>
  <si>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</si>
  <si>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</si>
  <si>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</si>
  <si>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</si>
  <si>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</si>
  <si>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</si>
  <si>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</si>
  <si>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</si>
  <si>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</si>
  <si>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</si>
  <si>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</si>
  <si>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</si>
  <si>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</si>
  <si>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</si>
  <si>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</si>
  <si>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</si>
  <si>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</si>
  <si>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</si>
  <si>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</si>
  <si>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</si>
  <si>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</si>
  <si>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</si>
  <si>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</si>
  <si>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</si>
  <si>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</si>
  <si>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</si>
  <si>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</si>
  <si>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</si>
  <si>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</si>
  <si>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</si>
  <si>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</si>
  <si>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</si>
  <si>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</si>
  <si>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</si>
  <si>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</si>
  <si>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</si>
  <si>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</si>
  <si>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</si>
  <si>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</si>
  <si>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</si>
  <si>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</si>
  <si>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</si>
  <si>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</si>
  <si>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</si>
  <si>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</si>
  <si>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</si>
  <si>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</si>
  <si>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</si>
  <si>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</si>
  <si>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</si>
  <si>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</si>
  <si>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</si>
  <si>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</si>
  <si>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</si>
  <si>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</si>
  <si>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</si>
  <si>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</si>
  <si>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</si>
  <si>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</si>
  <si>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</si>
  <si>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</si>
  <si>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</si>
  <si>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</si>
  <si>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</si>
  <si>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</si>
  <si>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</si>
  <si>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</si>
  <si>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</si>
  <si>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</si>
  <si>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</si>
  <si>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</si>
  <si>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</si>
  <si>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</si>
  <si>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</si>
  <si>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</si>
  <si>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</si>
  <si>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</si>
  <si>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</si>
  <si>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</si>
  <si>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</si>
  <si>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</si>
  <si>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</si>
  <si>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</si>
  <si>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</si>
  <si>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</si>
  <si>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</si>
  <si>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</si>
  <si>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</si>
  <si>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</si>
  <si>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</si>
  <si>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</si>
  <si>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</si>
  <si>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</si>
  <si>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</si>
  <si>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</si>
  <si>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</si>
  <si>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</si>
  <si>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</si>
  <si>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</si>
  <si>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</si>
  <si>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</si>
  <si>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</si>
  <si>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</si>
  <si>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</si>
  <si>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</si>
  <si>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</si>
  <si>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</si>
  <si>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</si>
  <si>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</si>
  <si>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</si>
  <si>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</si>
  <si>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</si>
  <si>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</si>
  <si>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</si>
  <si>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</si>
  <si>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</si>
  <si>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</si>
  <si>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</si>
  <si>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</si>
  <si>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</si>
  <si>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</si>
  <si>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</si>
  <si>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</si>
  <si>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</si>
  <si>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</si>
  <si>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</si>
  <si>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</si>
  <si>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</si>
  <si>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</si>
  <si>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</si>
  <si>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</si>
  <si>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</si>
  <si>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</si>
  <si>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</si>
  <si>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</si>
  <si>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</si>
  <si>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</si>
  <si>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</si>
  <si>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</si>
  <si>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</si>
  <si>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</si>
  <si>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</si>
  <si>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</si>
  <si>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</si>
  <si>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</si>
  <si>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</si>
  <si>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</si>
  <si>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</si>
  <si>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</si>
  <si>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</si>
  <si>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</si>
  <si>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</si>
  <si>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</si>
  <si>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</si>
  <si>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</si>
  <si>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</si>
  <si>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</si>
  <si>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</si>
  <si>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</si>
  <si>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</si>
  <si>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</si>
  <si>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</si>
  <si>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</si>
  <si>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</si>
  <si>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</si>
  <si>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</si>
  <si>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</si>
  <si>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</si>
  <si>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</si>
  <si>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</si>
  <si>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</si>
  <si>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</si>
  <si>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</si>
  <si>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</si>
  <si>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</si>
  <si>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</si>
  <si>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</si>
  <si>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</si>
  <si>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</si>
  <si>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</si>
  <si>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</si>
  <si>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</si>
  <si>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</si>
  <si>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</si>
  <si>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</si>
  <si>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</si>
  <si>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</si>
  <si>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</si>
  <si>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</si>
  <si>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</si>
  <si>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</si>
  <si>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</si>
  <si>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</si>
  <si>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</si>
  <si>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</si>
  <si>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</si>
  <si>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</si>
  <si>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</si>
  <si>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</si>
  <si>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</si>
  <si>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</si>
  <si>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</si>
  <si>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</si>
  <si>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</si>
  <si>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</si>
  <si>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</si>
  <si>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</si>
  <si>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</si>
  <si>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</si>
  <si>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</si>
  <si>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</si>
  <si>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</si>
  <si>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</si>
  <si>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</si>
  <si>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</si>
  <si>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</si>
  <si>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</si>
  <si>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</si>
  <si>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</si>
  <si>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</si>
  <si>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</si>
  <si>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</si>
  <si>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</si>
  <si>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</si>
  <si>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</si>
  <si>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</si>
  <si>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</si>
  <si>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</si>
  <si>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</si>
  <si>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</si>
  <si>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</si>
  <si>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</si>
  <si>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</si>
  <si>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</si>
  <si>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</si>
  <si>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</si>
  <si>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</si>
  <si>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</si>
  <si>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</si>
  <si>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</si>
  <si>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</si>
  <si>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</si>
  <si>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</si>
  <si>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</si>
  <si>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</si>
  <si>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</si>
  <si>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</si>
  <si>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</si>
  <si>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</si>
  <si>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</si>
  <si>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</si>
  <si>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</si>
  <si>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</si>
  <si>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</si>
  <si>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</si>
  <si>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</si>
  <si>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</si>
  <si>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</si>
  <si>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</si>
  <si>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</si>
  <si>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</si>
  <si>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</si>
  <si>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</si>
  <si>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</si>
  <si>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</si>
  <si>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</si>
  <si>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</si>
  <si>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</si>
  <si>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</si>
  <si>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</si>
  <si>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</si>
  <si>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</si>
  <si>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</si>
  <si>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</si>
  <si>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</si>
  <si>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</si>
  <si>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</si>
  <si>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</si>
  <si>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</si>
  <si>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</si>
  <si>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</si>
  <si>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</si>
  <si>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</si>
  <si>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</si>
  <si>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</si>
  <si>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</si>
  <si>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</si>
  <si>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</si>
  <si>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</si>
  <si>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</si>
  <si>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</si>
  <si>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</si>
  <si>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</si>
  <si>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</si>
  <si>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</si>
  <si>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</si>
  <si>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</si>
  <si>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</si>
  <si>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</si>
  <si>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</si>
  <si>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</si>
  <si>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</si>
  <si>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</si>
  <si>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</si>
  <si>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</si>
  <si>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</si>
  <si>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</si>
  <si>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</si>
  <si>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</si>
  <si>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</si>
  <si>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</si>
  <si>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</si>
  <si>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</si>
  <si>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</si>
  <si>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</si>
  <si>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</si>
  <si>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</si>
  <si>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</si>
  <si>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</si>
  <si>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</si>
  <si>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</si>
  <si>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</si>
  <si>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</si>
  <si>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</si>
  <si>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</si>
  <si>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</si>
  <si>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</si>
  <si>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</si>
  <si>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</si>
  <si>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</si>
  <si>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</si>
  <si>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</si>
  <si>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</si>
  <si>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</si>
  <si>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</si>
  <si>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</si>
  <si>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</si>
  <si>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</si>
  <si>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</si>
  <si>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</si>
  <si>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</si>
  <si>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</si>
  <si>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</si>
  <si>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</si>
  <si>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</si>
  <si>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</si>
  <si>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</si>
  <si>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</si>
  <si>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</si>
  <si>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</si>
  <si>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</si>
  <si>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</si>
  <si>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</si>
  <si>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</si>
  <si>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</si>
  <si>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</si>
  <si>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</si>
  <si>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</si>
  <si>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</si>
  <si>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</si>
  <si>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</si>
  <si>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</si>
  <si>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</si>
  <si>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</si>
  <si>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</si>
  <si>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</si>
  <si>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</si>
  <si>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</si>
  <si>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</si>
  <si>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</si>
  <si>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</si>
  <si>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</si>
  <si>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</si>
  <si>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</si>
  <si>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</si>
  <si>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</si>
  <si>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</si>
  <si>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</si>
  <si>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</si>
  <si>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</si>
  <si>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</si>
  <si>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</si>
  <si>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</si>
  <si>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</si>
  <si>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</si>
  <si>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</si>
  <si>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</si>
  <si>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</si>
  <si>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</si>
  <si>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</si>
  <si>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</si>
  <si>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</si>
  <si>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</si>
  <si>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</si>
  <si>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</si>
  <si>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</si>
  <si>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</si>
  <si>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</si>
  <si>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</si>
  <si>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</si>
  <si>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</si>
  <si>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</si>
  <si>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</si>
  <si>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</si>
  <si>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</si>
  <si>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</si>
  <si>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</si>
  <si>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</si>
  <si>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</si>
  <si>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</si>
  <si>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</si>
  <si>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</si>
  <si>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</si>
  <si>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</si>
  <si>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</si>
  <si>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</si>
  <si>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</si>
  <si>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</si>
  <si>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</si>
  <si>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</si>
  <si>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</si>
  <si>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</si>
  <si>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</si>
  <si>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</si>
  <si>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</si>
  <si>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</si>
  <si>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</si>
  <si>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</si>
  <si>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</si>
  <si>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</si>
  <si>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</si>
  <si>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</si>
  <si>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</si>
  <si>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</si>
  <si>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</si>
  <si>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</si>
  <si>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</si>
  <si>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</si>
  <si>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</si>
  <si>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</si>
  <si>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</si>
  <si>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</si>
  <si>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</si>
  <si>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</si>
  <si>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</si>
  <si>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</si>
  <si>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</si>
  <si>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</si>
  <si>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</si>
  <si>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</si>
  <si>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</si>
  <si>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</si>
  <si>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</si>
  <si>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</si>
  <si>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</si>
  <si>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</si>
  <si>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</si>
  <si>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</si>
  <si>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</si>
  <si>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</si>
  <si>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</si>
  <si>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</si>
  <si>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</si>
  <si>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</si>
  <si>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</si>
  <si>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</si>
  <si>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</si>
  <si>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</si>
  <si>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</si>
  <si>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</si>
  <si>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</si>
  <si>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</si>
  <si>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</si>
  <si>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</si>
  <si>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</si>
  <si>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</si>
  <si>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</si>
  <si>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</si>
  <si>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</si>
  <si>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</si>
  <si>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</si>
  <si>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</si>
  <si>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</si>
  <si>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</si>
  <si>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</si>
  <si>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</si>
  <si>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</si>
  <si>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</si>
  <si>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</si>
  <si>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</si>
  <si>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</si>
  <si>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</si>
  <si>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</si>
  <si>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</si>
  <si>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</si>
  <si>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</si>
  <si>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</si>
  <si>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</si>
  <si>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</si>
  <si>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</si>
  <si>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</si>
  <si>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</si>
  <si>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</si>
  <si>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</si>
  <si>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</si>
  <si>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</si>
  <si>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</si>
  <si>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</si>
  <si>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</si>
  <si>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</si>
  <si>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</si>
  <si>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</si>
  <si>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</si>
  <si>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</si>
  <si>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</si>
  <si>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</si>
  <si>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</si>
  <si>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</si>
  <si>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</si>
  <si>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</si>
  <si>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</si>
  <si>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</si>
  <si>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</si>
  <si>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</si>
  <si>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</si>
  <si>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</si>
  <si>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</si>
  <si>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</si>
  <si>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</si>
  <si>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</si>
  <si>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</si>
  <si>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</si>
  <si>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</si>
  <si>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</si>
  <si>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</si>
  <si>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</si>
  <si>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</si>
  <si>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</si>
  <si>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</si>
  <si>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</si>
  <si>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</si>
  <si>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</si>
  <si>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</si>
  <si>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</si>
  <si>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</si>
  <si>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</si>
  <si>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</si>
  <si>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</si>
  <si>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</si>
  <si>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</si>
  <si>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</si>
  <si>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</si>
  <si>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</si>
  <si>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</si>
  <si>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</si>
  <si>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</si>
  <si>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</si>
  <si>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</si>
  <si>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</si>
  <si>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</si>
  <si>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</si>
  <si>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</si>
  <si>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</si>
  <si>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</si>
  <si>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</si>
  <si>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</si>
  <si>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</si>
  <si>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</si>
  <si>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</si>
  <si>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</si>
  <si>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</si>
  <si>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</si>
  <si>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</si>
  <si>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</si>
  <si>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</si>
  <si>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</si>
  <si>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</si>
  <si>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</si>
  <si>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</si>
  <si>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</si>
  <si>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</si>
  <si>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</si>
  <si>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</si>
  <si>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</si>
  <si>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</si>
  <si>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</si>
  <si>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</si>
  <si>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</si>
  <si>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</si>
  <si>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</si>
  <si>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</si>
  <si>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</si>
  <si>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</si>
  <si>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</si>
  <si>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</si>
  <si>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</si>
  <si>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</si>
  <si>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</si>
  <si>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</si>
  <si>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</si>
  <si>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</si>
  <si>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</si>
  <si>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</si>
  <si>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</si>
  <si>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</si>
  <si>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</si>
  <si>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</si>
  <si>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</si>
  <si>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</si>
  <si>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</si>
  <si>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</si>
  <si>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</si>
  <si>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</si>
  <si>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</si>
  <si>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</si>
  <si>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</si>
  <si>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</si>
  <si>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</si>
  <si>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</si>
  <si>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</si>
  <si>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</si>
  <si>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</si>
  <si>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</si>
  <si>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</si>
  <si>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</si>
  <si>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</si>
  <si>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</si>
  <si>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</si>
  <si>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</si>
  <si>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</si>
  <si>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</si>
  <si>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</si>
  <si>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</si>
  <si>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</si>
  <si>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</si>
  <si>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</si>
  <si>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</si>
  <si>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</si>
  <si>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</si>
  <si>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</si>
  <si>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</si>
  <si>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</si>
  <si>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</si>
  <si>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</si>
  <si>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</si>
  <si>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</si>
  <si>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</si>
  <si>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</si>
  <si>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</si>
  <si>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</si>
  <si>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</si>
  <si>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</si>
  <si>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</si>
  <si>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</si>
  <si>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</si>
  <si>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</si>
  <si>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</si>
  <si>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</si>
  <si>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</si>
  <si>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</si>
  <si>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</si>
  <si>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</si>
  <si>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</si>
  <si>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</si>
  <si>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</si>
  <si>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</si>
  <si>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</si>
  <si>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</si>
  <si>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</si>
  <si>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</si>
  <si>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</si>
  <si>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</si>
  <si>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</si>
  <si>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</si>
  <si>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</si>
  <si>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</si>
  <si>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</si>
  <si>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</si>
  <si>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</si>
  <si>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</si>
  <si>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</si>
  <si>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</si>
  <si>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</si>
  <si>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</si>
  <si>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</si>
  <si>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</si>
  <si>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</si>
  <si>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</si>
  <si>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</si>
  <si>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</si>
  <si>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</si>
  <si>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</si>
  <si>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</si>
  <si>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</si>
  <si>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</si>
  <si>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</si>
  <si>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</si>
  <si>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</si>
  <si>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</si>
  <si>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</si>
  <si>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</si>
  <si>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</si>
  <si>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</si>
  <si>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</si>
  <si>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</si>
  <si>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</si>
  <si>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</si>
  <si>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</si>
  <si>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</si>
  <si>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</si>
  <si>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</si>
  <si>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</si>
  <si>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</si>
  <si>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</si>
  <si>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</si>
  <si>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</si>
  <si>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</si>
  <si>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</si>
  <si>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</si>
  <si>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</si>
  <si>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</si>
  <si>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</si>
  <si>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</si>
  <si>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</si>
  <si>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</si>
  <si>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</si>
  <si>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</si>
  <si>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</si>
  <si>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</si>
  <si>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</si>
  <si>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</si>
  <si>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</si>
  <si>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</si>
  <si>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</si>
  <si>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</si>
  <si>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</si>
  <si>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</si>
  <si>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</si>
  <si>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</si>
  <si>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</si>
  <si>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</si>
  <si>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</si>
  <si>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</si>
  <si>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</si>
  <si>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</si>
  <si>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</si>
  <si>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</si>
  <si>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</si>
  <si>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</si>
  <si>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</si>
  <si>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</si>
  <si>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</si>
  <si>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</si>
  <si>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</si>
  <si>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</si>
  <si>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</si>
  <si>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</si>
  <si>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</si>
  <si>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</si>
  <si>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</si>
  <si>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</si>
  <si>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</si>
  <si>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</si>
  <si>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</si>
  <si>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</si>
  <si>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</si>
  <si>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</si>
  <si>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</si>
  <si>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</si>
  <si>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</si>
  <si>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</si>
  <si>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</si>
  <si>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</si>
  <si>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</si>
  <si>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</si>
  <si>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</si>
  <si>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</si>
  <si>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</si>
  <si>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</si>
  <si>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</si>
  <si>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</si>
  <si>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</si>
  <si>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</si>
  <si>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</si>
  <si>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</si>
  <si>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</si>
  <si>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</si>
  <si>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</si>
  <si>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</si>
  <si>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</si>
  <si>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</si>
  <si>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</si>
  <si>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</si>
  <si>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</si>
  <si>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</si>
  <si>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</si>
  <si>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</si>
  <si>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</si>
  <si>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</si>
  <si>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</si>
  <si>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</si>
  <si>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</si>
  <si>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</si>
  <si>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</si>
  <si>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</si>
  <si>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</si>
  <si>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</si>
  <si>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</si>
  <si>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</si>
  <si>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</si>
  <si>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</si>
  <si>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</si>
  <si>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</si>
  <si>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</si>
  <si>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</si>
  <si>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</si>
  <si>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</si>
  <si>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</si>
  <si>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</si>
  <si>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</si>
  <si>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</si>
  <si>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</si>
  <si>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</si>
  <si>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</si>
  <si>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</si>
  <si>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</si>
  <si>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</si>
  <si>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</si>
  <si>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</si>
  <si>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</si>
  <si>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</si>
  <si>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</si>
  <si>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</si>
  <si>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</si>
  <si>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</si>
  <si>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</si>
  <si>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</si>
  <si>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</si>
  <si>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</si>
  <si>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</si>
  <si>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</si>
  <si>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</si>
  <si>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</si>
  <si>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</si>
  <si>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</si>
  <si>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</si>
  <si>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</si>
  <si>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</si>
  <si>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</si>
  <si>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</si>
  <si>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</si>
  <si>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</si>
  <si>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</si>
  <si>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</si>
  <si>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</si>
  <si>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</si>
  <si>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</si>
  <si>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</si>
  <si>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</si>
  <si>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</si>
  <si>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</si>
  <si>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</si>
  <si>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</si>
  <si>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</si>
  <si>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</si>
  <si>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</si>
  <si>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</si>
  <si>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</si>
  <si>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</si>
  <si>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</si>
  <si>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</si>
  <si>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</si>
  <si>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</si>
  <si>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</si>
  <si>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</si>
  <si>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</si>
  <si>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</si>
  <si>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</si>
  <si>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</si>
  <si>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</si>
  <si>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</si>
  <si>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</si>
  <si>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</si>
  <si>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</si>
  <si>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</si>
  <si>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</si>
  <si>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</si>
  <si>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</si>
  <si>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</si>
  <si>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</si>
  <si>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</si>
  <si>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</si>
  <si>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</si>
  <si>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</si>
  <si>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</si>
  <si>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</si>
  <si>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</si>
  <si>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</si>
  <si>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</si>
  <si>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</si>
  <si>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</si>
  <si>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</si>
  <si>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</si>
  <si>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</si>
  <si>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</si>
  <si>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</si>
  <si>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</si>
  <si>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</si>
  <si>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</si>
  <si>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</si>
  <si>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</si>
  <si>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</si>
  <si>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</si>
  <si>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</si>
  <si>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</si>
  <si>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</si>
  <si>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</si>
  <si>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</si>
  <si>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</si>
  <si>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</si>
  <si>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</si>
  <si>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</si>
  <si>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</si>
  <si>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</si>
  <si>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</si>
  <si>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</si>
  <si>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</si>
  <si>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</si>
  <si>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</si>
  <si>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</si>
  <si>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</si>
  <si>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</si>
  <si>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</si>
  <si>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</si>
  <si>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</si>
  <si>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</si>
  <si>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</si>
  <si>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</si>
  <si>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</si>
  <si>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</si>
  <si>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</si>
  <si>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</si>
  <si>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</si>
  <si>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</si>
  <si>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</si>
  <si>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</si>
  <si>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</si>
  <si>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</si>
  <si>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</si>
  <si>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</si>
  <si>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</si>
  <si>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</si>
  <si>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</si>
  <si>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</si>
  <si>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</si>
  <si>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</si>
  <si>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</si>
  <si>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</si>
  <si>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</si>
  <si>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</si>
  <si>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</si>
  <si>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</si>
  <si>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</si>
  <si>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</si>
  <si>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</si>
  <si>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</si>
  <si>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</si>
  <si>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</si>
  <si>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</si>
  <si>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</si>
  <si>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</si>
  <si>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</si>
  <si>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</si>
  <si>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</si>
  <si>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</si>
  <si>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</si>
  <si>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</si>
  <si>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</si>
  <si>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</si>
  <si>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</si>
  <si>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</si>
  <si>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</si>
  <si>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</si>
  <si>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</si>
  <si>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</si>
  <si>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</si>
  <si>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</si>
  <si>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</si>
  <si>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</si>
  <si>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</si>
  <si>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</si>
  <si>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</si>
  <si>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</si>
  <si>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</si>
  <si>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</si>
  <si>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</si>
  <si>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</si>
  <si>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</si>
  <si>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</si>
  <si>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</si>
  <si>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</si>
  <si>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</si>
  <si>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</si>
  <si>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</si>
  <si>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</si>
  <si>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</si>
  <si>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</si>
  <si>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</si>
  <si>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</si>
  <si>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</si>
  <si>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</si>
  <si>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</si>
  <si>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</si>
  <si>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</si>
  <si>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</si>
  <si>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</si>
  <si>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</si>
  <si>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</si>
  <si>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</si>
  <si>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</si>
  <si>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</si>
  <si>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</si>
  <si>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</si>
  <si>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</si>
  <si>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</si>
  <si>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</si>
  <si>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</si>
  <si>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</si>
  <si>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</si>
  <si>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</si>
  <si>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</si>
  <si>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</si>
  <si>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</si>
  <si>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</si>
  <si>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</si>
  <si>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</si>
  <si>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</si>
  <si>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</si>
  <si>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</si>
  <si>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</si>
  <si>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</si>
  <si>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</si>
  <si>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</si>
  <si>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</si>
  <si>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</si>
  <si>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</si>
  <si>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</si>
  <si>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</si>
  <si>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</si>
  <si>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</si>
  <si>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</si>
  <si>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</si>
  <si>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</si>
  <si>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</si>
  <si>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</si>
  <si>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</si>
  <si>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</si>
  <si>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</si>
  <si>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</si>
  <si>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</si>
  <si>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</si>
  <si>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</si>
  <si>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</si>
  <si>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</si>
  <si>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</si>
  <si>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</si>
  <si>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</si>
  <si>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</si>
  <si>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</si>
  <si>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</si>
  <si>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</si>
  <si>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</si>
  <si>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</si>
  <si>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</si>
  <si>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</si>
  <si>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</si>
  <si>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</si>
  <si>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</si>
  <si>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</si>
  <si>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</si>
  <si>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</si>
  <si>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</si>
  <si>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</si>
  <si>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</si>
  <si>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</si>
  <si>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</si>
  <si>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</si>
  <si>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</si>
  <si>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</si>
  <si>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</si>
  <si>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</si>
  <si>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</si>
  <si>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</si>
  <si>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</si>
  <si>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</si>
  <si>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</si>
  <si>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</si>
  <si>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</si>
  <si>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</si>
  <si>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</si>
  <si>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</si>
  <si>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</si>
  <si>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</si>
  <si>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</si>
  <si>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</si>
  <si>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</si>
  <si>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</si>
  <si>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</si>
  <si>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</si>
  <si>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</si>
  <si>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</si>
  <si>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</si>
  <si>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</si>
  <si>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</si>
  <si>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</si>
  <si>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</si>
  <si>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</si>
  <si>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</si>
  <si>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</si>
  <si>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</si>
  <si>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</si>
  <si>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</si>
  <si>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</si>
  <si>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</si>
  <si>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</si>
  <si>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</si>
  <si>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</si>
  <si>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</si>
  <si>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</si>
  <si>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</si>
  <si>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</si>
  <si>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</si>
  <si>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</si>
  <si>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</si>
  <si>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</si>
  <si>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</si>
  <si>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</si>
  <si>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</si>
  <si>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</si>
  <si>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</si>
  <si>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</si>
  <si>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</si>
  <si>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</si>
  <si>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</si>
  <si>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</si>
  <si>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</si>
  <si>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</si>
  <si>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</si>
  <si>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</si>
  <si>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</si>
  <si>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</si>
  <si>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</si>
  <si>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</si>
  <si>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</si>
  <si>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</si>
  <si>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</si>
  <si>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</si>
  <si>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</si>
  <si>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</si>
  <si>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</si>
  <si>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</si>
  <si>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</si>
  <si>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</si>
  <si>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</si>
  <si>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</si>
  <si>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</si>
  <si>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</si>
  <si>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</si>
  <si>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</si>
  <si>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</si>
  <si>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</si>
  <si>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</si>
  <si>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</si>
  <si>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</si>
  <si>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</si>
  <si>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</si>
  <si>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</si>
  <si>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</si>
  <si>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</si>
  <si>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</si>
  <si>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</si>
  <si>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</si>
  <si>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</si>
  <si>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</si>
  <si>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</si>
  <si>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</si>
  <si>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</si>
  <si>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</si>
  <si>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</si>
  <si>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</si>
  <si>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</si>
  <si>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</si>
  <si>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</si>
  <si>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</si>
  <si>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</si>
  <si>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</si>
  <si>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</si>
  <si>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</si>
  <si>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</si>
  <si>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</si>
  <si>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</si>
  <si>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</si>
  <si>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</si>
  <si>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</si>
  <si>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</si>
  <si>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</si>
  <si>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</si>
  <si>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</si>
  <si>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</si>
  <si>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</si>
  <si>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</si>
  <si>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</si>
  <si>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</si>
  <si>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</si>
  <si>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</si>
  <si>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</si>
  <si>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</si>
  <si>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</si>
  <si>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</si>
  <si>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</si>
  <si>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</si>
  <si>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</si>
  <si>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</si>
  <si>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</si>
  <si>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</si>
  <si>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</si>
  <si>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</si>
  <si>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</si>
  <si>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</si>
  <si>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</si>
  <si>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</si>
  <si>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</si>
  <si>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</si>
  <si>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</si>
  <si>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</si>
  <si>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</si>
  <si>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</si>
  <si>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</si>
  <si>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</si>
  <si>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</si>
  <si>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</si>
  <si>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</si>
  <si>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</si>
  <si>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</si>
  <si>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</si>
  <si>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</si>
  <si>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</si>
  <si>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</si>
  <si>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</si>
  <si>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</si>
  <si>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</si>
  <si>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</si>
  <si>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</si>
  <si>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</si>
  <si>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</si>
  <si>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</si>
  <si>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</si>
  <si>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</si>
  <si>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</si>
  <si>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</si>
  <si>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</si>
  <si>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</si>
  <si>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</si>
  <si>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</si>
  <si>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</si>
  <si>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</si>
  <si>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</si>
  <si>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</si>
  <si>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</si>
  <si>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</si>
  <si>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</si>
  <si>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</si>
  <si>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</si>
  <si>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</si>
  <si>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</si>
  <si>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</si>
  <si>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</si>
  <si>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</si>
  <si>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</si>
  <si>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</si>
  <si>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</si>
  <si>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</si>
  <si>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</si>
  <si>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</si>
  <si>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</si>
  <si>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</si>
  <si>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</si>
  <si>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</si>
  <si>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</si>
  <si>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</si>
  <si>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</si>
  <si>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</si>
  <si>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</si>
  <si>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</si>
  <si>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</si>
  <si>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</si>
  <si>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</si>
  <si>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</si>
  <si>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</si>
  <si>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</si>
  <si>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</si>
  <si>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</si>
  <si>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</si>
  <si>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</si>
  <si>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</si>
  <si>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</si>
  <si>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</si>
  <si>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</si>
  <si>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</si>
  <si>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</si>
  <si>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</si>
  <si>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</si>
  <si>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</si>
  <si>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</si>
  <si>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</si>
  <si>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</si>
  <si>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</si>
  <si>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</si>
  <si>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</si>
  <si>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</si>
  <si>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</si>
  <si>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</si>
  <si>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</si>
  <si>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</si>
  <si>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</si>
  <si>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</si>
  <si>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</si>
  <si>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</si>
  <si>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</si>
  <si>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</si>
  <si>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</si>
  <si>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</si>
  <si>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</si>
  <si>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</si>
  <si>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</si>
  <si>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</si>
  <si>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</si>
  <si>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</si>
  <si>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</si>
  <si>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</si>
  <si>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</si>
  <si>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</si>
  <si>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</si>
  <si>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</si>
  <si>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</si>
  <si>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</si>
  <si>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</si>
  <si>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</si>
  <si>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</si>
  <si>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</si>
  <si>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</si>
  <si>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</si>
  <si>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</si>
  <si>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</si>
  <si>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</si>
  <si>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</si>
  <si>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</si>
  <si>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</si>
  <si>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</si>
  <si>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</si>
  <si>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</si>
  <si>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</si>
  <si>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</si>
  <si>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</si>
  <si>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</si>
  <si>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</si>
  <si>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</si>
  <si>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</si>
  <si>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</si>
  <si>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</si>
  <si>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</si>
  <si>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</si>
  <si>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</si>
  <si>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</si>
  <si>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</si>
  <si>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</si>
  <si>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</si>
  <si>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</si>
  <si>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</si>
  <si>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</si>
  <si>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</si>
  <si>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</si>
  <si>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</si>
  <si>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</si>
  <si>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</si>
  <si>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</si>
  <si>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</si>
  <si>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</si>
  <si>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</si>
  <si>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</si>
  <si>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</si>
  <si>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</si>
  <si>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</si>
  <si>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</si>
  <si>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</si>
  <si>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</si>
  <si>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</si>
  <si>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</si>
  <si>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</si>
  <si>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</si>
  <si>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</si>
  <si>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</si>
  <si>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</si>
  <si>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</si>
  <si>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</si>
  <si>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</si>
  <si>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</si>
  <si>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</si>
  <si>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</si>
  <si>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</si>
  <si>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</si>
  <si>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</si>
  <si>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</si>
  <si>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</si>
  <si>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</si>
  <si>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</si>
  <si>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</si>
  <si>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</si>
  <si>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</si>
  <si>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</si>
  <si>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</si>
  <si>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</si>
  <si>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</si>
  <si>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</si>
  <si>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</si>
  <si>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</si>
  <si>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</si>
  <si>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</si>
  <si>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</si>
  <si>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</si>
  <si>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</si>
  <si>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</si>
  <si>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</si>
  <si>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</si>
  <si>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</si>
  <si>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</si>
  <si>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</si>
  <si>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</si>
  <si>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</si>
  <si>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</si>
  <si>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</si>
  <si>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</si>
  <si>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</si>
  <si>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</si>
  <si>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</si>
  <si>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</si>
  <si>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</si>
  <si>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</si>
  <si>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</si>
  <si>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</si>
  <si>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</si>
  <si>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</si>
  <si>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</si>
  <si>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</si>
  <si>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</si>
  <si>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</si>
  <si>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</si>
  <si>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</si>
  <si>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</si>
  <si>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</si>
  <si>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</si>
  <si>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</si>
  <si>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</si>
  <si>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</si>
  <si>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</si>
  <si>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</si>
  <si>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</si>
  <si>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</si>
  <si>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</si>
  <si>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</si>
  <si>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</si>
  <si>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</si>
  <si>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</si>
  <si>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</si>
  <si>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</si>
  <si>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</si>
  <si>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</si>
  <si>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</si>
  <si>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</si>
  <si>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</si>
  <si>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</si>
  <si>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</si>
  <si>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</si>
  <si>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</si>
  <si>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</si>
  <si>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</si>
  <si>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</si>
  <si>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</si>
  <si>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</si>
  <si>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</si>
  <si>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</si>
  <si>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</si>
  <si>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</si>
  <si>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</si>
  <si>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</si>
  <si>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</si>
  <si>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</si>
  <si>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</si>
  <si>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</si>
  <si>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</si>
  <si>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</si>
  <si>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</si>
  <si>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</si>
  <si>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</si>
  <si>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</si>
  <si>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</si>
  <si>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</si>
  <si>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</si>
  <si>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</si>
  <si>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</si>
  <si>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</si>
  <si>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</si>
  <si>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</si>
  <si>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</si>
  <si>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</si>
  <si>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</si>
  <si>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</si>
  <si>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</si>
  <si>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</si>
  <si>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</si>
  <si>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</si>
  <si>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</si>
  <si>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</si>
  <si>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</si>
  <si>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</si>
  <si>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</si>
  <si>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</si>
  <si>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</si>
  <si>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</si>
  <si>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</si>
  <si>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</si>
  <si>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</si>
  <si>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</si>
  <si>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</si>
  <si>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</si>
  <si>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</si>
  <si>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</si>
  <si>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</si>
  <si>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</si>
  <si>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</si>
  <si>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</si>
  <si>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</si>
  <si>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</si>
  <si>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</si>
  <si>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</si>
  <si>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</si>
  <si>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</si>
  <si>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</si>
  <si>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</si>
  <si>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</si>
  <si>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</si>
  <si>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</si>
  <si>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</si>
  <si>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</si>
  <si>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</si>
  <si>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</si>
  <si>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</si>
  <si>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</si>
  <si>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</si>
  <si>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</si>
  <si>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</si>
  <si>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</si>
  <si>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</si>
  <si>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</si>
  <si>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</si>
  <si>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</si>
  <si>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</si>
  <si>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</si>
  <si>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</si>
  <si>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</si>
  <si>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</si>
  <si>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</si>
  <si>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</si>
  <si>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</si>
  <si>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</si>
  <si>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</si>
  <si>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</si>
  <si>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</si>
  <si>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</si>
  <si>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</si>
  <si>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</si>
  <si>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</si>
  <si>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</si>
  <si>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</si>
  <si>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</si>
  <si>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</si>
  <si>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</si>
  <si>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</si>
  <si>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</si>
  <si>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</si>
  <si>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</si>
  <si>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</si>
  <si>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</si>
  <si>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</si>
  <si>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</si>
  <si>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</si>
  <si>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</si>
  <si>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</si>
  <si>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</si>
  <si>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</si>
  <si>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</si>
  <si>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</si>
  <si>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</si>
  <si>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</si>
  <si>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</si>
  <si>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</si>
  <si>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</si>
  <si>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</si>
  <si>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</si>
  <si>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</si>
  <si>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</si>
  <si>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</si>
  <si>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</si>
  <si>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</si>
  <si>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</si>
  <si>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</si>
  <si>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</si>
  <si>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</si>
  <si>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</si>
  <si>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</si>
  <si>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</si>
  <si>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</si>
  <si>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</si>
  <si>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</si>
  <si>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</si>
  <si>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</si>
  <si>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</si>
  <si>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</si>
  <si>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</si>
  <si>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</si>
  <si>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</si>
  <si>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</si>
  <si>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</si>
  <si>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</si>
  <si>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</si>
  <si>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</si>
  <si>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</si>
  <si>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</si>
  <si>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</si>
  <si>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</si>
  <si>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</si>
  <si>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</si>
  <si>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</si>
  <si>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</si>
  <si>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</si>
  <si>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</si>
  <si>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</si>
  <si>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</si>
  <si>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</si>
  <si>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</si>
  <si>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</si>
  <si>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</si>
  <si>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</si>
  <si>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</si>
  <si>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</si>
  <si>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</si>
  <si>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</si>
  <si>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</si>
  <si>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</si>
  <si>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</si>
  <si>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</si>
  <si>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</si>
  <si>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</si>
  <si>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</si>
  <si>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</si>
  <si>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</si>
  <si>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</si>
  <si>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</si>
  <si>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</si>
  <si>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</si>
  <si>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</si>
  <si>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</si>
  <si>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</si>
  <si>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</si>
  <si>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</si>
  <si>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</si>
  <si>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</si>
  <si>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</si>
  <si>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</si>
  <si>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</si>
  <si>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</si>
  <si>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</si>
  <si>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</si>
  <si>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</si>
  <si>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</si>
  <si>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</si>
  <si>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</si>
  <si>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</si>
  <si>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</si>
  <si>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</si>
  <si>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</si>
  <si>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</si>
  <si>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</si>
  <si>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</si>
  <si>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</si>
  <si>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</si>
  <si>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</si>
  <si>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</si>
  <si>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</si>
  <si>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</si>
  <si>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</si>
  <si>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</si>
  <si>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</si>
  <si>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</si>
  <si>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</si>
  <si>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</si>
  <si>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</si>
  <si>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</si>
  <si>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</si>
  <si>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</si>
  <si>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</si>
  <si>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</si>
  <si>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</si>
  <si>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</si>
  <si>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</si>
  <si>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</si>
  <si>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</si>
  <si>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</si>
  <si>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</si>
  <si>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</si>
  <si>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</si>
  <si>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</si>
  <si>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</si>
  <si>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</si>
  <si>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</si>
  <si>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</si>
  <si>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</si>
  <si>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</si>
  <si>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</si>
  <si>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</si>
  <si>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</si>
  <si>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</si>
  <si>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</si>
  <si>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</si>
  <si>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</si>
  <si>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</si>
  <si>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</si>
  <si>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</si>
  <si>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</si>
  <si>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</si>
  <si>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</si>
  <si>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</si>
  <si>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</si>
  <si>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</si>
  <si>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</si>
  <si>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</si>
  <si>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</si>
  <si>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</si>
  <si>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</si>
  <si>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</si>
  <si>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</si>
  <si>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</si>
  <si>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</si>
  <si>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</si>
  <si>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</si>
  <si>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</si>
  <si>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</si>
  <si>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</si>
  <si>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</si>
  <si>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</si>
  <si>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</si>
  <si>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</si>
  <si>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</si>
  <si>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</si>
  <si>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</si>
  <si>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</si>
  <si>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</si>
  <si>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</si>
  <si>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</si>
  <si>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</si>
  <si>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</si>
  <si>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</si>
  <si>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</si>
  <si>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</si>
  <si>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</si>
  <si>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</si>
  <si>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</si>
  <si>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</si>
  <si>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</si>
  <si>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</si>
  <si>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</si>
  <si>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</si>
  <si>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</si>
  <si>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</si>
  <si>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</si>
  <si>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</si>
  <si>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</si>
  <si>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</si>
  <si>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</si>
  <si>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</si>
  <si>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</si>
  <si>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</si>
  <si>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</si>
  <si>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</si>
  <si>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</si>
  <si>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</si>
  <si>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</si>
  <si>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</si>
  <si>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</si>
  <si>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</si>
  <si>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</si>
  <si>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</si>
  <si>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</si>
  <si>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</si>
  <si>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</si>
  <si>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</si>
  <si>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</si>
  <si>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</si>
  <si>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</si>
  <si>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</si>
  <si>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</si>
  <si>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</si>
  <si>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</si>
  <si>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</si>
  <si>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</si>
  <si>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</si>
  <si>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</si>
  <si>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</si>
  <si>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</si>
  <si>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</si>
  <si>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</si>
  <si>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</si>
  <si>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</si>
  <si>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</si>
  <si>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</si>
  <si>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</si>
  <si>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</si>
  <si>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</si>
  <si>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</si>
  <si>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</si>
  <si>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</si>
  <si>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</si>
  <si>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</si>
  <si>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</si>
  <si>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</si>
  <si>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</si>
  <si>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</si>
  <si>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</si>
  <si>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</si>
  <si>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</si>
  <si>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</si>
  <si>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</si>
  <si>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</si>
  <si>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</si>
  <si>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</si>
  <si>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</si>
  <si>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</si>
  <si>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</si>
  <si>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</si>
  <si>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</si>
  <si>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</si>
  <si>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</si>
  <si>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</si>
  <si>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</si>
  <si>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</si>
  <si>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</si>
  <si>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</si>
  <si>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</si>
  <si>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</si>
  <si>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</si>
  <si>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</si>
  <si>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</si>
  <si>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</si>
  <si>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</si>
  <si>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</si>
  <si>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</si>
  <si>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</si>
  <si>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</si>
  <si>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</si>
  <si>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</si>
  <si>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</si>
  <si>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</si>
  <si>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</si>
  <si>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</si>
  <si>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</si>
  <si>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</si>
  <si>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</si>
  <si>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</si>
  <si>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</si>
  <si>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</si>
  <si>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</si>
  <si>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</si>
  <si>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</si>
  <si>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</si>
  <si>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</si>
  <si>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</si>
  <si>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</si>
  <si>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</si>
  <si>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</si>
  <si>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</si>
  <si>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</si>
  <si>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</si>
  <si>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</si>
  <si>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</si>
  <si>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</si>
  <si>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</si>
  <si>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</si>
  <si>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</si>
  <si>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</si>
  <si>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</si>
  <si>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</si>
  <si>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</si>
  <si>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</si>
  <si>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</si>
  <si>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</si>
  <si>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</si>
  <si>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</si>
  <si>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</si>
  <si>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</si>
  <si>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</si>
  <si>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</si>
  <si>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</si>
  <si>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</si>
  <si>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</si>
  <si>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</si>
  <si>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</si>
  <si>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</si>
  <si>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</si>
  <si>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</si>
  <si>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</si>
  <si>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</si>
  <si>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</si>
  <si>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</si>
  <si>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</si>
  <si>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</si>
  <si>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</si>
  <si>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</si>
  <si>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</si>
  <si>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</si>
  <si>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</si>
  <si>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</si>
  <si>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</si>
  <si>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</si>
  <si>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</si>
  <si>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</si>
  <si>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</si>
  <si>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</si>
  <si>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</si>
  <si>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</si>
  <si>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</si>
  <si>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</si>
  <si>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</si>
  <si>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</si>
  <si>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</si>
  <si>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</si>
  <si>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</si>
  <si>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</si>
  <si>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</si>
  <si>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</si>
  <si>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</si>
  <si>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</si>
  <si>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</si>
  <si>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</si>
  <si>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</si>
  <si>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</si>
  <si>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</si>
  <si>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</si>
  <si>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</si>
  <si>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</si>
  <si>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</si>
  <si>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</si>
  <si>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</si>
  <si>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</si>
  <si>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</si>
  <si>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</si>
  <si>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</si>
  <si>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</si>
  <si>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</si>
  <si>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</si>
  <si>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</si>
  <si>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</si>
  <si>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</si>
  <si>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</si>
  <si>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</si>
  <si>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</si>
  <si>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</si>
  <si>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</si>
  <si>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</si>
  <si>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</si>
  <si>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</si>
  <si>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</si>
  <si>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</si>
  <si>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</si>
  <si>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</si>
  <si>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</si>
  <si>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</si>
  <si>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</si>
  <si>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</si>
  <si>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</si>
  <si>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</si>
  <si>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</si>
  <si>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</si>
  <si>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</si>
  <si>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</si>
  <si>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</si>
  <si>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</si>
  <si>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</si>
  <si>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</si>
  <si>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</si>
  <si>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</si>
  <si>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</si>
  <si>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</si>
  <si>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</si>
  <si>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</si>
  <si>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</si>
  <si>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</si>
  <si>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</si>
  <si>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</si>
  <si>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</si>
  <si>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</si>
  <si>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</si>
  <si>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</si>
  <si>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</si>
  <si>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</si>
  <si>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</si>
  <si>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</si>
  <si>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</si>
  <si>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</si>
  <si>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</si>
  <si>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</si>
  <si>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</si>
  <si>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</si>
  <si>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</si>
  <si>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</si>
  <si>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</si>
  <si>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</si>
  <si>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</si>
  <si>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</si>
  <si>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</si>
  <si>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</si>
  <si>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</si>
  <si>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</si>
  <si>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</si>
  <si>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</si>
  <si>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</si>
  <si>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</si>
  <si>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</si>
  <si>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</si>
  <si>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</si>
  <si>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</si>
  <si>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</si>
  <si>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</si>
  <si>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</si>
  <si>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</si>
  <si>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</si>
  <si>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</si>
  <si>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</si>
  <si>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</si>
  <si>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</si>
  <si>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</si>
  <si>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</si>
  <si>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</si>
  <si>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</si>
  <si>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</si>
  <si>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</si>
  <si>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</si>
  <si>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</si>
  <si>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</si>
  <si>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</si>
  <si>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</si>
  <si>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</si>
  <si>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</si>
  <si>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</si>
  <si>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</si>
  <si>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</si>
  <si>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</si>
  <si>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</si>
  <si>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</si>
  <si>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</si>
  <si>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</si>
  <si>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</si>
  <si>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</si>
  <si>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</si>
  <si>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</si>
  <si>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</si>
  <si>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</si>
  <si>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</si>
  <si>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</si>
  <si>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</si>
  <si>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</si>
  <si>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</si>
  <si>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</si>
  <si>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</si>
  <si>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</si>
  <si>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</si>
  <si>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</si>
  <si>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</si>
  <si>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</si>
  <si>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</si>
  <si>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</si>
  <si>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</si>
  <si>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</si>
  <si>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</si>
  <si>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</si>
  <si>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</si>
  <si>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</si>
  <si>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</si>
  <si>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</si>
  <si>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</si>
  <si>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</si>
  <si>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</si>
  <si>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</si>
  <si>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</si>
  <si>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</si>
  <si>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</si>
  <si>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</si>
  <si>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</si>
  <si>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</si>
  <si>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</si>
  <si>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</si>
  <si>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</si>
  <si>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</si>
  <si>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</si>
  <si>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</si>
  <si>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</si>
  <si>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</si>
  <si>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</si>
  <si>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</si>
  <si>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</si>
  <si>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</si>
  <si>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</si>
  <si>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</si>
  <si>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</si>
  <si>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</si>
  <si>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</si>
  <si>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</si>
  <si>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</si>
  <si>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</si>
  <si>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</si>
  <si>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</si>
  <si>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</si>
  <si>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</si>
  <si>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</si>
  <si>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</si>
  <si>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</si>
  <si>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</si>
  <si>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</si>
  <si>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</si>
  <si>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</si>
  <si>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</si>
  <si>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</si>
  <si>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</si>
  <si>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</si>
  <si>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</si>
  <si>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</si>
  <si>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</si>
  <si>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</si>
  <si>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</si>
  <si>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</si>
  <si>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</si>
  <si>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</si>
  <si>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</si>
  <si>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</si>
  <si>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</si>
  <si>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</si>
  <si>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</si>
  <si>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</si>
  <si>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</si>
  <si>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</si>
  <si>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</si>
  <si>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</si>
  <si>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</si>
  <si>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</si>
  <si>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</si>
  <si>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</si>
  <si>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</si>
  <si>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</si>
  <si>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</si>
  <si>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</si>
  <si>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</si>
  <si>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</si>
  <si>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</si>
  <si>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</si>
  <si>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</si>
  <si>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</si>
  <si>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</si>
  <si>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</si>
  <si>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</si>
  <si>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</si>
  <si>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</si>
  <si>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</si>
  <si>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</si>
  <si>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</si>
  <si>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</si>
  <si>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</si>
  <si>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</si>
  <si>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</si>
  <si>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</si>
  <si>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</si>
  <si>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</si>
  <si>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</si>
  <si>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</si>
  <si>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</si>
  <si>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</si>
  <si>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</si>
  <si>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</si>
  <si>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</si>
  <si>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</si>
  <si>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</si>
  <si>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</si>
  <si>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</si>
  <si>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</si>
  <si>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</si>
  <si>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</si>
  <si>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</si>
  <si>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</si>
  <si>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</si>
  <si>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</si>
  <si>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</si>
  <si>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</si>
  <si>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</si>
  <si>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</si>
  <si>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</si>
  <si>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</si>
  <si>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</si>
  <si>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</si>
  <si>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</si>
  <si>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</si>
  <si>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</si>
  <si>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</si>
  <si>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</si>
  <si>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</si>
  <si>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</si>
  <si>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</si>
  <si>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</si>
  <si>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</si>
  <si>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</si>
  <si>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</si>
  <si>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</si>
  <si>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</si>
  <si>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</si>
  <si>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</si>
  <si>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</si>
  <si>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</si>
  <si>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</si>
  <si>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</si>
  <si>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</si>
  <si>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</si>
  <si>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</si>
  <si>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</si>
  <si>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</si>
  <si>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</si>
  <si>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</si>
  <si>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</si>
  <si>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</si>
  <si>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</si>
  <si>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</si>
  <si>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</si>
  <si>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</si>
  <si>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</si>
  <si>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</si>
  <si>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</si>
  <si>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</si>
  <si>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</si>
  <si>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</si>
  <si>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</si>
  <si>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</si>
  <si>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</si>
  <si>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</si>
  <si>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</si>
  <si>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</si>
  <si>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</si>
  <si>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</si>
  <si>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</si>
  <si>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</si>
  <si>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</si>
  <si>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</si>
  <si>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</si>
  <si>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</si>
  <si>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</si>
  <si>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</si>
  <si>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</si>
  <si>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</si>
  <si>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</si>
  <si>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</si>
  <si>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</si>
  <si>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</si>
  <si>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</si>
  <si>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</si>
  <si>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</si>
  <si>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</si>
  <si>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</si>
  <si>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</si>
  <si>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</si>
  <si>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</si>
  <si>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</si>
  <si>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</si>
  <si>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</si>
  <si>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</si>
  <si>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</si>
  <si>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</si>
  <si>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</si>
  <si>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</si>
  <si>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</si>
  <si>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</si>
  <si>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</si>
  <si>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</si>
  <si>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</si>
  <si>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</si>
  <si>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</si>
  <si>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</si>
  <si>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</si>
  <si>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</si>
  <si>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</si>
  <si>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</si>
  <si>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</si>
  <si>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</si>
  <si>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</si>
  <si>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</si>
  <si>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</si>
  <si>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</si>
  <si>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</si>
  <si>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</si>
  <si>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</si>
  <si>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</si>
  <si>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</si>
  <si>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</si>
  <si>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</si>
  <si>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</si>
  <si>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</si>
  <si>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</si>
  <si>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</si>
  <si>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</si>
  <si>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</si>
  <si>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</si>
  <si>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</si>
  <si>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</si>
  <si>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</si>
  <si>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</si>
  <si>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</si>
  <si>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</si>
  <si>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</si>
  <si>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</si>
  <si>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</si>
  <si>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</si>
  <si>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</si>
  <si>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</si>
  <si>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</si>
  <si>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</si>
  <si>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</si>
  <si>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</si>
  <si>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</si>
  <si>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</si>
  <si>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</si>
  <si>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</si>
  <si>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</si>
  <si>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</si>
  <si>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</si>
  <si>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</si>
  <si>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</si>
  <si>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</si>
  <si>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</si>
  <si>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</si>
  <si>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</si>
  <si>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</si>
  <si>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</si>
  <si>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</si>
  <si>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</si>
  <si>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</si>
  <si>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</si>
  <si>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</si>
  <si>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</si>
  <si>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</si>
  <si>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</si>
  <si>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</si>
  <si>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</si>
  <si>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</si>
  <si>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</si>
  <si>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</si>
  <si>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</si>
  <si>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</si>
  <si>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</si>
  <si>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</si>
  <si>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</si>
  <si>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</si>
  <si>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</si>
  <si>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</si>
  <si>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</si>
  <si>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</si>
  <si>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</si>
  <si>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</si>
  <si>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</si>
  <si>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</si>
  <si>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</si>
  <si>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</si>
  <si>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</si>
  <si>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</si>
  <si>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</si>
  <si>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</si>
  <si>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</si>
  <si>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</si>
  <si>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</si>
  <si>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</si>
  <si>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</si>
  <si>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</si>
  <si>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</si>
  <si>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</si>
  <si>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</si>
  <si>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</si>
  <si>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</si>
  <si>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</si>
  <si>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</si>
  <si>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</si>
  <si>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</si>
  <si>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</si>
  <si>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</si>
  <si>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</si>
  <si>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</si>
  <si>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</si>
  <si>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</si>
  <si>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</si>
  <si>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</si>
  <si>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</si>
  <si>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</si>
  <si>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</si>
  <si>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</si>
  <si>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</si>
  <si>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</si>
  <si>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</si>
  <si>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</si>
  <si>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</si>
  <si>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</si>
  <si>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</si>
  <si>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</si>
  <si>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</si>
  <si>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</si>
  <si>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</si>
  <si>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</si>
  <si>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</si>
  <si>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</si>
  <si>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</si>
  <si>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</si>
  <si>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</si>
  <si>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</si>
  <si>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</si>
  <si>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</si>
  <si>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</si>
  <si>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</si>
  <si>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</si>
  <si>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</si>
  <si>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</si>
  <si>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</si>
  <si>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</si>
  <si>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</si>
  <si>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</si>
  <si>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</si>
  <si>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</si>
  <si>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</si>
  <si>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</si>
  <si>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</si>
  <si>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</si>
  <si>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</si>
  <si>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</si>
  <si>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</si>
  <si>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</si>
  <si>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</si>
  <si>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</si>
  <si>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</si>
  <si>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</si>
  <si>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</si>
  <si>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</si>
  <si>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</si>
  <si>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</si>
  <si>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</si>
  <si>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</si>
  <si>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</si>
  <si>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</si>
  <si>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</si>
  <si>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</si>
  <si>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</si>
  <si>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</si>
  <si>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</si>
  <si>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</si>
  <si>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</si>
  <si>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</si>
  <si>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</si>
  <si>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</si>
  <si>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</si>
  <si>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</si>
  <si>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</si>
  <si>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</si>
  <si>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</si>
  <si>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</si>
  <si>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</si>
  <si>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</si>
  <si>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</si>
  <si>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</si>
  <si>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</si>
  <si>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</si>
  <si>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</si>
  <si>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</si>
  <si>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</si>
  <si>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</si>
  <si>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</si>
  <si>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</si>
  <si>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</si>
  <si>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</si>
  <si>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</si>
  <si>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</si>
  <si>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</si>
  <si>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</si>
  <si>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</si>
  <si>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</si>
  <si>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</si>
  <si>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</si>
  <si>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</si>
  <si>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</si>
  <si>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</si>
  <si>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</si>
  <si>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</si>
  <si>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</si>
  <si>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</si>
  <si>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</si>
  <si>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</si>
  <si>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</si>
  <si>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</si>
  <si>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</si>
  <si>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</si>
  <si>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</si>
  <si>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</si>
  <si>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</si>
  <si>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</si>
  <si>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</si>
  <si>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</si>
  <si>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</si>
  <si>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</si>
  <si>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</si>
  <si>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</si>
  <si>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</si>
  <si>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</si>
  <si>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</si>
  <si>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</si>
  <si>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</si>
  <si>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</si>
  <si>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</si>
  <si>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</si>
  <si>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</si>
  <si>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</si>
  <si>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</si>
  <si>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</si>
  <si>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</si>
  <si>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</si>
  <si>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</si>
  <si>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</si>
  <si>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</si>
  <si>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</si>
  <si>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</si>
  <si>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</si>
  <si>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</si>
  <si>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</si>
  <si>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</si>
  <si>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</si>
  <si>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</si>
  <si>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</si>
  <si>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</si>
  <si>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</si>
  <si>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</si>
  <si>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</si>
  <si>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</si>
  <si>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</si>
  <si>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</si>
  <si>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</si>
  <si>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</si>
  <si>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</si>
  <si>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</si>
  <si>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</si>
  <si>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</si>
  <si>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</si>
  <si>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</si>
  <si>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</si>
  <si>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</si>
  <si>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</si>
  <si>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</si>
  <si>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</si>
  <si>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</si>
  <si>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</si>
  <si>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</si>
  <si>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</si>
  <si>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</si>
  <si>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</si>
  <si>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</si>
  <si>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</si>
  <si>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</si>
  <si>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</si>
  <si>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</si>
  <si>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</si>
  <si>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</si>
  <si>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</si>
  <si>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</si>
  <si>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</si>
  <si>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</si>
  <si>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</si>
  <si>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</si>
  <si>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</si>
  <si>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</si>
  <si>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</si>
  <si>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</si>
  <si>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</si>
  <si>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</si>
  <si>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</si>
  <si>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</si>
  <si>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</si>
  <si>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</si>
  <si>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</si>
  <si>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</si>
  <si>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</si>
  <si>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</si>
  <si>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</si>
  <si>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</si>
  <si>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</si>
  <si>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</si>
  <si>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</si>
  <si>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</si>
  <si>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</si>
  <si>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</si>
  <si>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</si>
  <si>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</si>
  <si>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</si>
  <si>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</si>
  <si>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</si>
  <si>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</si>
  <si>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</si>
  <si>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</si>
  <si>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</si>
  <si>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</si>
  <si>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</si>
  <si>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</si>
  <si>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</si>
  <si>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</si>
  <si>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</si>
  <si>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</si>
  <si>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</si>
  <si>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</si>
  <si>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</si>
  <si>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</si>
  <si>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</si>
  <si>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</si>
  <si>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</si>
  <si>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</si>
  <si>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</si>
  <si>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</si>
  <si>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</si>
  <si>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</si>
  <si>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</si>
  <si>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</si>
  <si>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</si>
  <si>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</si>
  <si>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</si>
  <si>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</si>
  <si>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</si>
  <si>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</si>
  <si>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</si>
  <si>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</si>
  <si>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</si>
  <si>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</si>
  <si>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</si>
  <si>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</si>
  <si>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</si>
  <si>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</si>
  <si>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</si>
  <si>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</si>
  <si>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</si>
  <si>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</si>
  <si>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</si>
  <si>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</si>
  <si>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</si>
  <si>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</si>
  <si>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</si>
  <si>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</si>
  <si>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</si>
  <si>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</si>
  <si>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</si>
  <si>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</si>
  <si>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</si>
  <si>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</si>
  <si>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</si>
  <si>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</si>
  <si>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</si>
  <si>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</si>
  <si>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</si>
  <si>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</si>
  <si>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</si>
  <si>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</si>
  <si>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</si>
  <si>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</si>
  <si>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</si>
  <si>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</si>
  <si>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</si>
  <si>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</si>
  <si>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</si>
  <si>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</si>
  <si>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</si>
  <si>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</si>
  <si>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</si>
  <si>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</si>
  <si>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</si>
  <si>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</si>
  <si>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</si>
  <si>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</si>
  <si>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</si>
  <si>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</si>
  <si>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</si>
  <si>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</si>
  <si>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</si>
  <si>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</si>
  <si>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</si>
  <si>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</si>
  <si>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</si>
  <si>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</si>
  <si>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</si>
  <si>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</si>
  <si>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</si>
  <si>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</si>
  <si>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</si>
  <si>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</si>
  <si>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</si>
  <si>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</si>
  <si>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</si>
  <si>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</si>
  <si>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</si>
  <si>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</si>
  <si>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</si>
  <si>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</si>
  <si>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</si>
  <si>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</si>
  <si>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</si>
  <si>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</si>
  <si>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</si>
  <si>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</si>
  <si>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</si>
  <si>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</si>
  <si>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</si>
  <si>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</si>
  <si>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</si>
  <si>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</si>
  <si>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</si>
  <si>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</si>
  <si>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</si>
  <si>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</si>
  <si>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</si>
  <si>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</si>
  <si>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</si>
  <si>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</si>
  <si>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</si>
  <si>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</si>
  <si>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</si>
  <si>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</si>
  <si>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</si>
  <si>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</si>
  <si>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</si>
  <si>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</si>
  <si>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</si>
  <si>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</si>
  <si>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</si>
  <si>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</si>
  <si>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</si>
  <si>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</si>
  <si>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</si>
  <si>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</si>
  <si>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</si>
  <si>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</si>
  <si>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</si>
  <si>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</si>
  <si>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</si>
  <si>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</si>
  <si>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</si>
  <si>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</si>
  <si>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</si>
  <si>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</si>
  <si>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</si>
  <si>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</si>
  <si>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</si>
  <si>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</si>
  <si>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</si>
  <si>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</si>
  <si>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</si>
  <si>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</si>
  <si>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</si>
  <si>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</si>
  <si>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</si>
  <si>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</si>
  <si>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</si>
  <si>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</si>
  <si>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</si>
  <si>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</si>
  <si>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</si>
  <si>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</si>
  <si>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</si>
  <si>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</si>
  <si>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</si>
  <si>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</si>
  <si>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</si>
  <si>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</si>
  <si>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</si>
  <si>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</si>
  <si>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</si>
  <si>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</si>
  <si>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</si>
  <si>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</si>
  <si>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</si>
  <si>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</si>
  <si>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</si>
  <si>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</si>
  <si>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</si>
  <si>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</si>
  <si>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</si>
  <si>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</si>
  <si>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</si>
  <si>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</si>
  <si>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</si>
  <si>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</si>
  <si>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</si>
  <si>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</si>
  <si>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</si>
  <si>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</si>
  <si>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</si>
  <si>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</si>
  <si>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</si>
  <si>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</si>
  <si>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</si>
  <si>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</si>
  <si>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</si>
  <si>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</si>
  <si>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</si>
  <si>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</si>
  <si>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</si>
  <si>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</si>
  <si>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</si>
  <si>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</si>
  <si>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</si>
  <si>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</si>
  <si>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</si>
  <si>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</si>
  <si>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</si>
  <si>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</si>
  <si>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</si>
  <si>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</si>
  <si>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</si>
  <si>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</si>
  <si>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</si>
  <si>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</si>
  <si>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</si>
  <si>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</si>
  <si>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</si>
  <si>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</si>
  <si>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</si>
  <si>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</si>
  <si>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</si>
  <si>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</si>
  <si>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</si>
  <si>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</si>
  <si>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</si>
  <si>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</si>
  <si>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</si>
  <si>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</si>
  <si>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</si>
  <si>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</si>
  <si>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</si>
  <si>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</si>
  <si>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</si>
  <si>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</si>
  <si>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</si>
  <si>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</si>
  <si>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</si>
  <si>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</si>
  <si>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</si>
  <si>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</si>
  <si>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</si>
  <si>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</si>
  <si>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</si>
  <si>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</si>
  <si>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</si>
  <si>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</si>
  <si>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</si>
  <si>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</si>
  <si>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</si>
  <si>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</si>
  <si>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</si>
  <si>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</si>
  <si>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</si>
  <si>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</si>
  <si>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</si>
  <si>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</si>
  <si>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</si>
  <si>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</si>
  <si>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</si>
  <si>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</si>
  <si>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</si>
  <si>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</si>
  <si>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</si>
  <si>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</si>
  <si>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</si>
  <si>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</si>
  <si>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</si>
  <si>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</si>
  <si>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</si>
  <si>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</si>
  <si>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</si>
  <si>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</si>
  <si>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</si>
  <si>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</si>
  <si>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</si>
  <si>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</si>
  <si>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</si>
  <si>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</si>
  <si>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</si>
  <si>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</si>
  <si>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</si>
  <si>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</si>
  <si>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</si>
  <si>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</si>
  <si>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</si>
  <si>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</si>
  <si>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</si>
  <si>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</si>
  <si>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</si>
  <si>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</si>
  <si>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</si>
  <si>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</si>
  <si>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</si>
  <si>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</si>
  <si>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</si>
  <si>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</si>
  <si>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</si>
  <si>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</si>
  <si>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</si>
  <si>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</si>
  <si>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</si>
  <si>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</si>
  <si>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</si>
  <si>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</si>
  <si>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</si>
  <si>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</si>
  <si>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</si>
  <si>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</si>
  <si>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</si>
  <si>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</si>
  <si>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</si>
  <si>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</si>
  <si>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</si>
  <si>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</si>
  <si>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</si>
  <si>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</si>
  <si>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</si>
  <si>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</si>
  <si>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</si>
  <si>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</si>
  <si>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</si>
  <si>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</si>
  <si>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</si>
  <si>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</si>
  <si>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</si>
  <si>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</si>
  <si>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</si>
  <si>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</si>
  <si>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</si>
  <si>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</si>
  <si>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</si>
  <si>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</si>
  <si>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</si>
  <si>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</si>
  <si>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</si>
  <si>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</si>
  <si>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</si>
  <si>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</si>
  <si>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</si>
  <si>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</si>
  <si>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</si>
  <si>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</si>
  <si>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</si>
  <si>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</si>
  <si>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</si>
  <si>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</si>
  <si>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</si>
  <si>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</si>
  <si>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</si>
  <si>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</si>
  <si>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</si>
  <si>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</si>
  <si>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</si>
  <si>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</si>
  <si>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</si>
  <si>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</si>
  <si>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</si>
  <si>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</si>
  <si>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</si>
  <si>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</si>
  <si>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</si>
  <si>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</si>
  <si>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</si>
  <si>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</si>
  <si>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</si>
  <si>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</si>
  <si>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</si>
  <si>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</si>
  <si>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</si>
  <si>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</si>
  <si>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</si>
  <si>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</si>
  <si>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</si>
  <si>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</si>
  <si>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</si>
  <si>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</si>
  <si>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</si>
  <si>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</si>
  <si>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</si>
  <si>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</si>
  <si>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</si>
  <si>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</si>
  <si>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</si>
  <si>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</si>
  <si>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</si>
  <si>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</si>
  <si>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</si>
  <si>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</si>
  <si>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</si>
  <si>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</si>
  <si>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</si>
  <si>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</si>
  <si>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</si>
  <si>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</si>
  <si>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</si>
  <si>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</si>
  <si>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</si>
  <si>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</si>
  <si>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</si>
  <si>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</si>
  <si>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</si>
  <si>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</si>
  <si>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</si>
  <si>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</si>
  <si>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</si>
  <si>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</si>
  <si>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</si>
  <si>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</si>
  <si>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</si>
  <si>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</si>
  <si>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</si>
  <si>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</si>
  <si>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</si>
  <si>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</si>
  <si>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</si>
  <si>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</si>
  <si>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</si>
  <si>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</si>
  <si>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</si>
  <si>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</si>
  <si>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</si>
  <si>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</si>
  <si>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</si>
  <si>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</si>
  <si>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</si>
  <si>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</si>
  <si>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</si>
  <si>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</si>
  <si>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</si>
  <si>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</si>
  <si>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</si>
  <si>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</si>
  <si>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</si>
  <si>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</si>
  <si>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</si>
  <si>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</si>
  <si>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</si>
  <si>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</si>
  <si>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</si>
  <si>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</si>
  <si>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</si>
  <si>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</si>
  <si>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</si>
  <si>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</si>
  <si>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</si>
  <si>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</si>
  <si>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</si>
  <si>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</si>
  <si>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</si>
  <si>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</si>
  <si>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</si>
  <si>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</si>
  <si>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</si>
  <si>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</si>
  <si>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</si>
  <si>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</si>
  <si>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</si>
  <si>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</si>
  <si>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</si>
  <si>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</si>
  <si>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</si>
  <si>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</si>
  <si>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</si>
  <si>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</si>
  <si>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</si>
  <si>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</si>
  <si>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</si>
  <si>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</si>
  <si>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</si>
  <si>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</si>
  <si>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</si>
  <si>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</si>
  <si>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</si>
  <si>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</si>
  <si>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</si>
  <si>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</si>
  <si>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</si>
  <si>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</si>
  <si>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</si>
  <si>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</si>
  <si>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</si>
  <si>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</si>
  <si>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</si>
  <si>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</si>
  <si>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</si>
  <si>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</si>
  <si>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</si>
  <si>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</si>
  <si>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</si>
  <si>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</si>
  <si>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</si>
  <si>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</si>
  <si>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</si>
  <si>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</si>
  <si>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</si>
  <si>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</si>
  <si>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</si>
  <si>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</si>
  <si>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</si>
  <si>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</si>
  <si>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</si>
  <si>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</si>
  <si>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</si>
  <si>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</si>
  <si>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</si>
  <si>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</si>
  <si>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</si>
  <si>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</si>
  <si>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</si>
  <si>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</si>
  <si>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</si>
  <si>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</si>
  <si>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</si>
  <si>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</si>
  <si>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</si>
  <si>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</si>
  <si>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</si>
  <si>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</si>
  <si>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</si>
  <si>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</si>
  <si>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</si>
  <si>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</si>
  <si>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</si>
  <si>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</si>
  <si>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</si>
  <si>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</si>
  <si>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</si>
  <si>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</si>
  <si>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</si>
  <si>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</si>
  <si>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</si>
  <si>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</si>
  <si>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</si>
  <si>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</si>
  <si>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</si>
  <si>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</si>
  <si>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</si>
  <si>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</si>
  <si>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</si>
  <si>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</si>
  <si>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</si>
  <si>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</si>
  <si>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</si>
  <si>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</si>
  <si>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</si>
  <si>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</si>
  <si>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</si>
  <si>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</si>
  <si>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</si>
  <si>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</si>
  <si>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</si>
  <si>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</si>
  <si>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</si>
  <si>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</si>
  <si>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</si>
  <si>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</si>
  <si>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</si>
  <si>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</si>
  <si>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</si>
  <si>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</si>
  <si>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</si>
  <si>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</si>
  <si>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</si>
  <si>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</si>
  <si>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</si>
  <si>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</si>
  <si>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</si>
  <si>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</si>
  <si>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</si>
  <si>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</si>
  <si>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</si>
  <si>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</si>
  <si>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</si>
  <si>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</si>
  <si>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</si>
  <si>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</si>
  <si>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</si>
  <si>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</si>
  <si>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</si>
  <si>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</si>
  <si>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</si>
  <si>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</si>
  <si>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</si>
  <si>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</si>
  <si>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</si>
  <si>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</si>
  <si>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</si>
  <si>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</si>
  <si>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</si>
  <si>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</si>
  <si>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</si>
  <si>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</si>
  <si>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</si>
  <si>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</si>
  <si>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</si>
  <si>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</si>
  <si>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</si>
  <si>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</si>
  <si>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</si>
  <si>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</si>
  <si>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</si>
  <si>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</si>
  <si>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</si>
  <si>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</si>
  <si>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</si>
  <si>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</si>
  <si>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</si>
  <si>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</si>
  <si>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</si>
  <si>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</si>
  <si>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</si>
  <si>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</si>
  <si>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</si>
  <si>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</si>
  <si>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</si>
  <si>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</si>
  <si>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</si>
  <si>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</si>
  <si>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</si>
  <si>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</si>
  <si>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</si>
  <si>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</si>
  <si>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</si>
  <si>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</si>
  <si>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</si>
  <si>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</si>
  <si>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</si>
  <si>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</si>
  <si>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</si>
  <si>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</si>
  <si>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</si>
  <si>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</si>
  <si>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</si>
  <si>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</si>
  <si>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</si>
  <si>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</si>
  <si>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</si>
  <si>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</si>
  <si>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</si>
  <si>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</si>
  <si>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</si>
  <si>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</si>
  <si>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</si>
  <si>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</si>
  <si>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</si>
  <si>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</si>
  <si>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</si>
  <si>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</si>
  <si>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</si>
  <si>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</si>
  <si>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</si>
  <si>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</si>
  <si>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</si>
  <si>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</si>
  <si>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</si>
  <si>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</si>
  <si>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</si>
  <si>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</si>
  <si>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</si>
  <si>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</si>
  <si>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</si>
  <si>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</si>
  <si>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</si>
  <si>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</si>
  <si>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</si>
  <si>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</si>
  <si>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</si>
  <si>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</si>
  <si>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</si>
  <si>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</si>
  <si>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</si>
  <si>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</si>
  <si>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</si>
  <si>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</si>
  <si>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</si>
  <si>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</si>
  <si>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</si>
  <si>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</si>
  <si>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</si>
  <si>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</si>
  <si>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</si>
  <si>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</si>
  <si>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</si>
  <si>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</si>
  <si>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</si>
  <si>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</si>
  <si>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</si>
  <si>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</si>
  <si>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</si>
  <si>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</si>
  <si>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</si>
  <si>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</si>
  <si>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</si>
  <si>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</si>
  <si>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</si>
  <si>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</si>
  <si>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</si>
  <si>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</si>
  <si>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</si>
  <si>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</si>
  <si>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</si>
  <si>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</si>
  <si>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</si>
  <si>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</si>
  <si>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</si>
  <si>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</si>
  <si>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</si>
  <si>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</si>
  <si>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</si>
  <si>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</si>
  <si>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</si>
  <si>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</si>
  <si>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</si>
  <si>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</si>
  <si>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</si>
  <si>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</si>
  <si>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</si>
  <si>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</si>
  <si>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</si>
  <si>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</si>
  <si>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</si>
  <si>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</si>
  <si>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</si>
  <si>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</si>
  <si>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</si>
  <si>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</si>
  <si>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</si>
  <si>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</si>
  <si>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</si>
  <si>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</si>
  <si>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</si>
  <si>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</si>
  <si>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</si>
  <si>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</si>
  <si>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</si>
  <si>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</si>
  <si>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</si>
  <si>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</si>
  <si>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</si>
  <si>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</si>
  <si>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</si>
  <si>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</si>
  <si>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</si>
  <si>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</si>
  <si>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</si>
  <si>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</si>
  <si>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</si>
  <si>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</si>
  <si>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</si>
  <si>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</si>
  <si>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</si>
  <si>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</si>
  <si>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</si>
  <si>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</si>
  <si>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</si>
  <si>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</si>
  <si>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</si>
  <si>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</si>
  <si>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</si>
  <si>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</si>
  <si>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</si>
  <si>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</si>
  <si>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</si>
  <si>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</si>
  <si>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</si>
  <si>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</si>
  <si>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</si>
  <si>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</si>
  <si>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</si>
  <si>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</si>
  <si>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</si>
  <si>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</si>
  <si>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</si>
  <si>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</si>
  <si>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</si>
  <si>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</si>
  <si>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</si>
  <si>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</si>
  <si>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</si>
  <si>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</si>
  <si>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</si>
  <si>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</si>
  <si>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</si>
  <si>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</si>
  <si>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</si>
  <si>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</si>
  <si>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</si>
  <si>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</si>
  <si>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</si>
  <si>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</si>
  <si>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</si>
  <si>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</si>
  <si>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</si>
  <si>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</si>
  <si>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</si>
  <si>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</si>
  <si>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</si>
  <si>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</si>
  <si>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</si>
  <si>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</si>
  <si>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</si>
  <si>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</si>
  <si>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</si>
  <si>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</si>
  <si>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</si>
  <si>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</si>
  <si>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</si>
  <si>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</si>
  <si>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</si>
  <si>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</si>
  <si>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</si>
  <si>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</si>
  <si>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</si>
  <si>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</si>
  <si>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</si>
  <si>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</si>
  <si>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</si>
  <si>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</si>
  <si>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</si>
  <si>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</si>
  <si>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</si>
  <si>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</si>
  <si>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</si>
  <si>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</si>
  <si>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</si>
  <si>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</si>
  <si>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</si>
  <si>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</si>
  <si>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</si>
  <si>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</si>
  <si>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</si>
  <si>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</si>
  <si>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</si>
  <si>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</si>
  <si>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</si>
  <si>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</si>
  <si>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</si>
  <si>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</si>
  <si>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</si>
  <si>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</si>
  <si>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</si>
  <si>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</si>
  <si>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</si>
  <si>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</si>
  <si>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</si>
  <si>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</si>
  <si>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</si>
  <si>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</si>
  <si>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</si>
  <si>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</si>
  <si>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</si>
  <si>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</si>
  <si>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</si>
  <si>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</si>
  <si>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</si>
  <si>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</si>
  <si>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</si>
  <si>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</si>
  <si>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</si>
  <si>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</si>
  <si>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</si>
  <si>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</si>
  <si>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</si>
  <si>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</si>
  <si>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</si>
  <si>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</si>
  <si>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</si>
  <si>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</si>
  <si>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</si>
  <si>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</si>
  <si>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</si>
  <si>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</si>
  <si>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</si>
  <si>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</si>
  <si>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</si>
  <si>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</si>
  <si>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</si>
  <si>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</si>
  <si>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</si>
  <si>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</si>
  <si>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</si>
  <si>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</si>
  <si>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</si>
  <si>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</si>
  <si>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</si>
  <si>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</si>
  <si>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</si>
  <si>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</si>
  <si>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</si>
  <si>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</si>
  <si>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</si>
  <si>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</si>
  <si>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</si>
  <si>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</si>
  <si>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</si>
  <si>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</si>
  <si>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</si>
  <si>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</si>
  <si>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</si>
  <si>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</si>
  <si>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</si>
  <si>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</si>
  <si>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</si>
  <si>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</si>
  <si>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</si>
  <si>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</si>
  <si>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</si>
  <si>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</si>
  <si>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</si>
  <si>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</si>
  <si>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</si>
  <si>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</si>
  <si>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</si>
  <si>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</si>
  <si>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</si>
  <si>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</si>
  <si>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</si>
  <si>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</si>
  <si>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</si>
  <si>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</si>
  <si>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</si>
  <si>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</si>
  <si>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</si>
  <si>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</si>
  <si>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</si>
  <si>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</si>
  <si>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</si>
  <si>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</si>
  <si>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</si>
  <si>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</si>
  <si>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</si>
  <si>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</si>
  <si>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</si>
  <si>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</si>
  <si>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</si>
  <si>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</si>
  <si>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</si>
  <si>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</si>
  <si>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</si>
  <si>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</si>
  <si>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</si>
  <si>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</si>
  <si>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</si>
  <si>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</si>
  <si>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</si>
  <si>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</si>
  <si>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</si>
  <si>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</si>
  <si>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</si>
  <si>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</si>
  <si>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</si>
  <si>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</si>
  <si>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</si>
  <si>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</si>
  <si>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</si>
  <si>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</si>
  <si>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</si>
  <si>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</si>
  <si>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</si>
  <si>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</si>
  <si>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</si>
  <si>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</si>
  <si>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</si>
  <si>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</si>
  <si>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</si>
  <si>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</si>
  <si>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</si>
  <si>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</si>
  <si>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</si>
  <si>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</si>
  <si>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</si>
  <si>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</si>
  <si>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</si>
  <si>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</si>
  <si>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</si>
  <si>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</si>
  <si>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</si>
  <si>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</si>
  <si>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</si>
  <si>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</si>
  <si>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</si>
  <si>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</si>
  <si>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</si>
  <si>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</si>
  <si>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</si>
  <si>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</si>
  <si>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</si>
  <si>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</si>
  <si>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</si>
  <si>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</si>
  <si>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</si>
  <si>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</si>
  <si>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</si>
  <si>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</si>
  <si>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</si>
  <si>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</si>
  <si>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</si>
  <si>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</si>
  <si>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</si>
  <si>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</si>
  <si>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</si>
  <si>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</si>
  <si>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</si>
  <si>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</si>
  <si>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</si>
  <si>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</si>
  <si>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</si>
  <si>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</si>
  <si>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</si>
  <si>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</si>
  <si>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</si>
  <si>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</si>
  <si>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</si>
  <si>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</si>
  <si>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</si>
  <si>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</si>
  <si>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</si>
  <si>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</si>
  <si>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</si>
  <si>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</si>
  <si>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</si>
  <si>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</si>
  <si>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</si>
  <si>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</si>
  <si>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</si>
  <si>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</si>
  <si>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</si>
  <si>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</si>
  <si>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</si>
  <si>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</si>
  <si>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</si>
  <si>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</si>
  <si>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</si>
  <si>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</si>
  <si>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</si>
  <si>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</si>
  <si>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</si>
  <si>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</si>
  <si>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</si>
  <si>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</si>
  <si>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</si>
  <si>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</si>
  <si>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</si>
  <si>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</si>
  <si>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</si>
  <si>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</si>
  <si>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</si>
  <si>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</si>
  <si>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</si>
  <si>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</si>
  <si>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</si>
  <si>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</si>
  <si>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</si>
  <si>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</si>
  <si>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</si>
  <si>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</si>
  <si>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</si>
  <si>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</si>
  <si>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</si>
  <si>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</si>
  <si>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</si>
  <si>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</si>
  <si>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</si>
  <si>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</si>
  <si>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</si>
  <si>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</si>
  <si>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</si>
  <si>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</si>
  <si>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</si>
  <si>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</si>
  <si>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</si>
  <si>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</si>
  <si>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</si>
  <si>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</si>
  <si>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</si>
  <si>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</si>
  <si>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</si>
  <si>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</si>
  <si>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</si>
  <si>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</si>
  <si>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</si>
  <si>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</si>
  <si>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</si>
  <si>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</si>
  <si>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</si>
  <si>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</si>
  <si>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</si>
  <si>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</si>
  <si>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</si>
  <si>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</si>
  <si>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</si>
  <si>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</si>
  <si>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</si>
  <si>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</si>
  <si>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</si>
  <si>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</si>
  <si>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</si>
  <si>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</si>
  <si>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</si>
  <si>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</si>
  <si>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</si>
  <si>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</si>
  <si>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</si>
  <si>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</si>
  <si>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</si>
  <si>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</si>
  <si>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</si>
  <si>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</si>
  <si>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</si>
  <si>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</si>
  <si>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</si>
  <si>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</si>
  <si>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</si>
  <si>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</si>
  <si>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</si>
  <si>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</si>
  <si>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</si>
  <si>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</si>
  <si>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</si>
  <si>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</si>
  <si>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</si>
  <si>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</si>
  <si>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</si>
  <si>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</si>
  <si>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</si>
  <si>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</si>
  <si>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</si>
  <si>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</si>
  <si>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</si>
  <si>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</si>
  <si>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</si>
  <si>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</si>
  <si>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</si>
  <si>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</si>
  <si>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</si>
  <si>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</si>
  <si>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</si>
  <si>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</si>
  <si>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</si>
  <si>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</si>
  <si>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</si>
  <si>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</si>
  <si>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</si>
  <si>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</si>
  <si>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</si>
  <si>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</si>
  <si>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</si>
  <si>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</si>
  <si>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</si>
  <si>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</si>
  <si>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</si>
  <si>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</si>
  <si>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</si>
  <si>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</si>
  <si>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</si>
  <si>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</si>
  <si>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</si>
  <si>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</si>
  <si>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</si>
  <si>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</si>
  <si>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</si>
  <si>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</si>
  <si>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</si>
  <si>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</si>
  <si>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</si>
  <si>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</si>
  <si>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</si>
  <si>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</si>
  <si>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</si>
  <si>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</si>
  <si>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</si>
  <si>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</si>
  <si>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</si>
  <si>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</si>
  <si>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</si>
  <si>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</si>
  <si>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</si>
  <si>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</si>
  <si>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</si>
  <si>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</si>
  <si>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</si>
  <si>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</si>
  <si>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</si>
  <si>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</si>
  <si>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</si>
  <si>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</si>
  <si>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</si>
  <si>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</si>
  <si>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</si>
  <si>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</si>
  <si>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</si>
  <si>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</si>
  <si>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</si>
  <si>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</si>
  <si>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</si>
  <si>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</si>
  <si>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</si>
  <si>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</si>
  <si>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</si>
  <si>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</si>
  <si>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</si>
  <si>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</si>
  <si>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</si>
  <si>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</si>
  <si>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</si>
  <si>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</si>
  <si>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</si>
  <si>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</si>
  <si>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</si>
  <si>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</si>
  <si>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</si>
  <si>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</si>
  <si>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</si>
  <si>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</si>
  <si>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</si>
  <si>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</si>
  <si>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</si>
  <si>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</si>
  <si>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</si>
  <si>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</si>
  <si>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</si>
  <si>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</si>
  <si>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</si>
  <si>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</si>
  <si>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</si>
  <si>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</si>
  <si>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</si>
  <si>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</si>
  <si>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</si>
  <si>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</si>
  <si>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</si>
  <si>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</si>
  <si>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</si>
  <si>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</si>
  <si>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</si>
  <si>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</si>
  <si>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</si>
  <si>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</si>
  <si>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</si>
  <si>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</si>
  <si>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</si>
  <si>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</si>
  <si>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</si>
  <si>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</si>
  <si>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</si>
  <si>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</si>
  <si>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</si>
  <si>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</si>
  <si>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</si>
  <si>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</si>
  <si>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</si>
  <si>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</si>
  <si>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</si>
  <si>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</si>
  <si>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</si>
  <si>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</si>
  <si>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</si>
  <si>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</si>
  <si>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</si>
  <si>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</si>
  <si>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</si>
  <si>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</si>
  <si>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</si>
  <si>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</si>
  <si>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</si>
  <si>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</si>
  <si>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</si>
  <si>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</si>
  <si>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</si>
  <si>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</si>
  <si>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</si>
  <si>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</si>
  <si>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</si>
  <si>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</si>
  <si>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</si>
  <si>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</si>
  <si>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</si>
  <si>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</si>
  <si>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</si>
  <si>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</si>
  <si>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</si>
  <si>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</si>
  <si>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</si>
  <si>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</si>
  <si>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</si>
  <si>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</si>
  <si>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</si>
  <si>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</si>
  <si>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</si>
  <si>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</si>
  <si>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</si>
  <si>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</si>
  <si>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</si>
  <si>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</si>
  <si>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</si>
  <si>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</si>
  <si>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</si>
  <si>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</si>
  <si>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</si>
  <si>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</si>
  <si>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</si>
  <si>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</si>
  <si>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</si>
  <si>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</si>
  <si>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</si>
  <si>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</si>
  <si>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</si>
  <si>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</si>
  <si>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</si>
  <si>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</si>
  <si>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</si>
  <si>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</si>
  <si>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</si>
  <si>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</si>
  <si>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</si>
  <si>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</si>
  <si>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</si>
  <si>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</si>
  <si>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</si>
  <si>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</si>
  <si>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</si>
  <si>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</si>
  <si>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</si>
  <si>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</si>
  <si>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</si>
  <si>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</si>
  <si>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</si>
  <si>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</si>
  <si>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</si>
  <si>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</si>
  <si>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</si>
  <si>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</si>
  <si>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</si>
  <si>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</si>
  <si>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</si>
  <si>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</si>
  <si>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</si>
  <si>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</si>
  <si>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</si>
  <si>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</si>
  <si>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</si>
  <si>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</si>
  <si>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</si>
  <si>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</si>
  <si>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</si>
  <si>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</si>
  <si>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</si>
  <si>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</si>
  <si>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</si>
  <si>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</si>
  <si>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</si>
  <si>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</si>
  <si>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</si>
  <si>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</si>
  <si>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</si>
  <si>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</si>
  <si>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</si>
  <si>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</si>
  <si>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</si>
  <si>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</si>
  <si>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</si>
  <si>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</si>
  <si>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</si>
  <si>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</si>
  <si>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</si>
  <si>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</si>
  <si>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</si>
  <si>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</si>
  <si>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</si>
  <si>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</si>
  <si>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</si>
  <si>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</si>
  <si>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</si>
  <si>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</si>
  <si>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</si>
  <si>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</si>
  <si>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</si>
  <si>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</si>
  <si>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</si>
  <si>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</si>
  <si>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</si>
  <si>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</si>
  <si>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</si>
  <si>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</si>
  <si>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</si>
  <si>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</si>
  <si>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</si>
  <si>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</si>
  <si>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</si>
  <si>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</si>
  <si>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</si>
  <si>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</si>
  <si>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</si>
  <si>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</si>
  <si>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</si>
  <si>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</si>
  <si>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</si>
  <si>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</si>
  <si>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</si>
  <si>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</si>
  <si>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</si>
  <si>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</si>
  <si>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</si>
  <si>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</si>
  <si>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</si>
  <si>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</si>
  <si>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</si>
  <si>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</si>
  <si>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</si>
  <si>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</si>
  <si>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</si>
  <si>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</si>
  <si>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</si>
  <si>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</si>
  <si>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</si>
  <si>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</si>
  <si>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</si>
  <si>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</si>
  <si>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</si>
  <si>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</si>
  <si>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</si>
  <si>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</si>
  <si>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</si>
  <si>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</si>
  <si>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</si>
  <si>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</si>
  <si>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</si>
  <si>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</si>
  <si>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</si>
  <si>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</si>
  <si>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</si>
  <si>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</si>
  <si>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</si>
  <si>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</si>
  <si>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</si>
  <si>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</si>
  <si>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</si>
  <si>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</si>
  <si>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</si>
  <si>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</si>
  <si>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</si>
  <si>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</si>
  <si>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</si>
  <si>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</si>
  <si>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</si>
  <si>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</si>
  <si>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</si>
  <si>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</si>
  <si>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</si>
  <si>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</si>
  <si>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</si>
  <si>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</si>
  <si>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</si>
  <si>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</si>
  <si>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</si>
  <si>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</si>
  <si>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</si>
  <si>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</si>
  <si>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</si>
  <si>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</si>
  <si>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</si>
  <si>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</si>
  <si>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</si>
  <si>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</si>
  <si>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</si>
  <si>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</si>
  <si>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</si>
  <si>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</si>
  <si>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</si>
  <si>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</si>
  <si>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</si>
  <si>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</si>
  <si>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</si>
  <si>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</si>
  <si>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</si>
  <si>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</si>
  <si>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</si>
  <si>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</si>
  <si>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</si>
  <si>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</si>
  <si>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</si>
  <si>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</si>
  <si>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</si>
  <si>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</si>
  <si>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</si>
  <si>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</si>
  <si>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</si>
  <si>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</si>
  <si>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</si>
  <si>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</si>
  <si>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</si>
  <si>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</si>
  <si>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</si>
  <si>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</si>
  <si>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</si>
  <si>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</si>
  <si>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</si>
  <si>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</si>
  <si>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</si>
  <si>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</si>
  <si>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</si>
  <si>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</si>
  <si>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</si>
  <si>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</si>
  <si>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</si>
  <si>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</si>
  <si>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</si>
  <si>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</si>
  <si>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</si>
  <si>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</si>
  <si>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</si>
  <si>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</si>
  <si>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</si>
  <si>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</si>
  <si>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</si>
  <si>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</si>
  <si>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</si>
  <si>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</si>
  <si>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</si>
  <si>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</si>
  <si>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</si>
  <si>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</si>
  <si>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</si>
  <si>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</si>
  <si>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</si>
  <si>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</si>
  <si>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</si>
  <si>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</si>
  <si>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</si>
  <si>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</si>
  <si>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</si>
  <si>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</si>
  <si>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</si>
  <si>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</si>
  <si>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</si>
  <si>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</si>
  <si>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</si>
  <si>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</si>
  <si>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</si>
  <si>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</si>
  <si>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</si>
  <si>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</si>
  <si>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</si>
  <si>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</si>
  <si>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</si>
  <si>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</si>
  <si>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</si>
  <si>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</si>
  <si>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</si>
  <si>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</si>
  <si>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</si>
  <si>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</si>
  <si>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</si>
  <si>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</si>
  <si>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</si>
  <si>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</si>
  <si>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</si>
  <si>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</si>
  <si>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</si>
  <si>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</si>
  <si>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</si>
  <si>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</si>
  <si>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</si>
  <si>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</si>
  <si>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</si>
  <si>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</si>
  <si>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</si>
  <si>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</si>
  <si>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</si>
  <si>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</si>
  <si>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</si>
  <si>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</si>
  <si>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</si>
  <si>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</si>
  <si>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</si>
  <si>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</si>
  <si>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</si>
  <si>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</si>
  <si>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</si>
  <si>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</si>
  <si>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</si>
  <si>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</si>
  <si>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</si>
  <si>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</si>
  <si>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</si>
  <si>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</si>
  <si>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</si>
  <si>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</si>
  <si>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</si>
  <si>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</si>
  <si>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</si>
  <si>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</si>
  <si>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</si>
  <si>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</si>
  <si>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</si>
  <si>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</si>
  <si>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</si>
  <si>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</si>
  <si>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</si>
  <si>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</si>
  <si>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</si>
  <si>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</si>
  <si>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</si>
  <si>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</si>
  <si>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</si>
  <si>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</si>
  <si>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</si>
  <si>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</si>
  <si>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</si>
  <si>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</si>
  <si>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</si>
  <si>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</si>
  <si>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</si>
  <si>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</si>
  <si>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</si>
  <si>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</si>
  <si>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</si>
  <si>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</si>
  <si>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</si>
  <si>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</si>
  <si>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</si>
  <si>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</si>
  <si>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</si>
  <si>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</si>
  <si>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</si>
  <si>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</si>
  <si>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</si>
  <si>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</si>
  <si>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</si>
  <si>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</si>
  <si>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</si>
  <si>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</si>
  <si>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</si>
  <si>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</si>
  <si>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</si>
  <si>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</si>
  <si>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</si>
  <si>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</si>
  <si>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</si>
  <si>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</si>
  <si>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</si>
  <si>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</si>
  <si>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</si>
  <si>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</si>
  <si>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</si>
  <si>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</si>
  <si>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</si>
  <si>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</si>
  <si>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</si>
  <si>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</si>
  <si>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</si>
  <si>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</si>
  <si>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</si>
  <si>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</si>
  <si>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</si>
  <si>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</si>
  <si>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</si>
  <si>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</si>
  <si>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</si>
  <si>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</si>
  <si>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</si>
  <si>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</si>
  <si>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</si>
  <si>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</si>
  <si>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</si>
  <si>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</si>
  <si>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</si>
  <si>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</si>
  <si>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</si>
  <si>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</si>
  <si>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</si>
  <si>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</si>
  <si>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</si>
  <si>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</si>
  <si>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</si>
  <si>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</si>
  <si>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</si>
  <si>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</si>
  <si>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</si>
  <si>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</si>
  <si>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</si>
  <si>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</si>
  <si>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</si>
  <si>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</si>
  <si>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</si>
  <si>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</si>
  <si>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</si>
  <si>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</si>
  <si>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</si>
  <si>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</si>
  <si>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</si>
  <si>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</si>
  <si>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</si>
  <si>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</si>
  <si>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</si>
  <si>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</si>
  <si>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</si>
  <si>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</si>
  <si>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</si>
  <si>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</si>
  <si>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</si>
  <si>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</si>
  <si>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</si>
  <si>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</si>
  <si>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</si>
  <si>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</si>
  <si>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</si>
  <si>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</si>
  <si>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</si>
  <si>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</si>
  <si>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</si>
  <si>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</si>
  <si>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</si>
  <si>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</si>
  <si>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</si>
  <si>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</si>
  <si>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</si>
  <si>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</si>
  <si>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</si>
  <si>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</si>
  <si>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</si>
  <si>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</si>
  <si>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</si>
  <si>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</si>
  <si>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</si>
  <si>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</si>
  <si>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</si>
  <si>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</si>
  <si>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</si>
  <si>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</si>
  <si>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</si>
  <si>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</si>
  <si>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</si>
  <si>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</si>
  <si>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</si>
  <si>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</si>
  <si>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</si>
  <si>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</si>
  <si>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</si>
  <si>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</si>
  <si>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</si>
  <si>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</si>
  <si>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</si>
  <si>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</si>
  <si>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</si>
  <si>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</si>
  <si>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</si>
  <si>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</si>
  <si>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</si>
  <si>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</si>
  <si>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</si>
  <si>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</si>
  <si>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</si>
  <si>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</si>
  <si>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</si>
  <si>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</si>
  <si>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</si>
  <si>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</si>
  <si>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</si>
  <si>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</si>
  <si>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</si>
  <si>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</si>
  <si>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</si>
  <si>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</si>
  <si>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</si>
  <si>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</si>
  <si>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</si>
  <si>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</si>
  <si>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</si>
  <si>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</si>
  <si>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</si>
  <si>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</si>
  <si>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</si>
  <si>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</si>
  <si>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</si>
  <si>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</si>
  <si>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</si>
  <si>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</si>
  <si>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</si>
  <si>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</si>
  <si>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</si>
  <si>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</si>
  <si>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</si>
  <si>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</si>
  <si>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</si>
  <si>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</si>
  <si>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</si>
  <si>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</si>
  <si>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</si>
  <si>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</si>
  <si>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</si>
  <si>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</si>
  <si>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</si>
  <si>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</si>
  <si>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</si>
  <si>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</si>
  <si>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</si>
  <si>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</si>
  <si>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</si>
  <si>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</si>
  <si>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</si>
  <si>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</si>
  <si>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</si>
  <si>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</si>
  <si>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</si>
  <si>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</si>
  <si>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</si>
  <si>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</si>
  <si>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</si>
  <si>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</si>
  <si>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</si>
  <si>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</si>
  <si>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</si>
  <si>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</si>
  <si>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</si>
  <si>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</si>
  <si>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</si>
  <si>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</si>
  <si>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</si>
  <si>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</si>
  <si>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</si>
  <si>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</si>
  <si>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</si>
  <si>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</si>
  <si>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</si>
  <si>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</si>
  <si>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</si>
  <si>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</si>
  <si>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</si>
  <si>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</si>
  <si>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</si>
  <si>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</si>
  <si>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</si>
  <si>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</si>
  <si>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</si>
  <si>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</si>
  <si>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</si>
  <si>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</si>
  <si>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</si>
  <si>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</si>
  <si>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</si>
  <si>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</si>
  <si>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</si>
  <si>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</si>
  <si>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</si>
  <si>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</si>
  <si>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</si>
  <si>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</si>
  <si>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</si>
  <si>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</si>
  <si>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</si>
  <si>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</si>
  <si>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</si>
  <si>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</si>
  <si>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</si>
  <si>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</si>
  <si>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</si>
  <si>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</si>
  <si>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</si>
  <si>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</si>
  <si>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</si>
  <si>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</si>
  <si>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</si>
  <si>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</si>
  <si>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</si>
  <si>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</si>
  <si>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</si>
  <si>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</si>
  <si>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</si>
  <si>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</si>
  <si>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</si>
  <si>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</si>
  <si>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</si>
  <si>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</si>
  <si>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</si>
  <si>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</si>
  <si>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</si>
  <si>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</si>
  <si>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</si>
  <si>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</si>
  <si>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</si>
  <si>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</si>
  <si>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</si>
  <si>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</si>
  <si>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</si>
  <si>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</si>
  <si>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</si>
  <si>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</si>
  <si>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</si>
  <si>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</si>
  <si>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</si>
  <si>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</si>
  <si>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</si>
  <si>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</si>
  <si>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</si>
  <si>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</si>
  <si>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</si>
  <si>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</si>
  <si>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</si>
  <si>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</si>
  <si>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</si>
  <si>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</si>
  <si>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</si>
  <si>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</si>
  <si>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</si>
  <si>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</si>
  <si>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</si>
  <si>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</si>
  <si>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</si>
  <si>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</si>
  <si>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</si>
  <si>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</si>
  <si>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</si>
  <si>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</si>
  <si>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</si>
  <si>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</si>
  <si>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</si>
  <si>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</si>
  <si>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</si>
  <si>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</si>
  <si>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</si>
  <si>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</si>
  <si>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</si>
  <si>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</si>
  <si>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</si>
  <si>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</si>
  <si>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</si>
  <si>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</si>
  <si>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</si>
  <si>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</si>
  <si>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</si>
  <si>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</si>
  <si>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</si>
  <si>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</si>
  <si>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</si>
  <si>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</si>
  <si>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</si>
  <si>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</si>
  <si>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</si>
  <si>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</si>
  <si>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</si>
  <si>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</si>
  <si>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</si>
  <si>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</si>
  <si>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</si>
  <si>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</si>
  <si>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</si>
  <si>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</si>
  <si>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</si>
  <si>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</si>
  <si>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</si>
  <si>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</si>
  <si>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</si>
  <si>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</si>
  <si>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</si>
  <si>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</si>
  <si>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</si>
  <si>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</si>
  <si>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</si>
  <si>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</si>
  <si>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</si>
  <si>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</si>
  <si>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</si>
  <si>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</si>
  <si>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</si>
  <si>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</si>
  <si>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</si>
  <si>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</si>
  <si>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</si>
  <si>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</si>
  <si>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</si>
  <si>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</si>
  <si>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</si>
  <si>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</si>
  <si>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</si>
  <si>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</si>
  <si>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</si>
  <si>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</si>
  <si>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</si>
  <si>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</si>
  <si>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</si>
  <si>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</si>
  <si>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</si>
  <si>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</si>
  <si>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</si>
  <si>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</si>
  <si>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</si>
  <si>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</si>
  <si>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</si>
  <si>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</si>
  <si>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</si>
  <si>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</si>
  <si>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</si>
  <si>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</si>
  <si>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</si>
  <si>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</si>
  <si>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</si>
  <si>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</si>
  <si>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</si>
  <si>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</si>
  <si>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</si>
  <si>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</si>
  <si>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</si>
  <si>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</si>
  <si>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</si>
  <si>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</si>
  <si>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</si>
  <si>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</si>
  <si>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</si>
  <si>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</si>
  <si>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</si>
  <si>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</si>
  <si>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</si>
  <si>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</si>
  <si>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</si>
  <si>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</si>
  <si>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</si>
  <si>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</si>
  <si>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</si>
  <si>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</si>
  <si>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</si>
  <si>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</si>
  <si>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</si>
  <si>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</si>
  <si>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</si>
  <si>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</si>
  <si>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</si>
  <si>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</si>
  <si>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</si>
  <si>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</si>
  <si>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</si>
  <si>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</si>
  <si>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</si>
  <si>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</si>
  <si>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</si>
  <si>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</si>
  <si>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</si>
  <si>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</si>
  <si>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</si>
  <si>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</si>
  <si>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</si>
  <si>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</si>
  <si>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</si>
  <si>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</si>
  <si>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</si>
  <si>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</si>
  <si>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</si>
  <si>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</si>
  <si>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</si>
  <si>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</si>
  <si>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</si>
  <si>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</si>
  <si>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</si>
  <si>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</si>
  <si>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</si>
  <si>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</si>
  <si>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</si>
  <si>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</si>
  <si>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</si>
  <si>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</si>
  <si>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</si>
  <si>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</si>
  <si>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</si>
  <si>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</si>
  <si>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</si>
  <si>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</si>
  <si>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</si>
  <si>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</si>
  <si>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</si>
  <si>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</si>
  <si>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</si>
  <si>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</si>
  <si>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</si>
  <si>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</si>
  <si>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</si>
  <si>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</si>
  <si>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</si>
  <si>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</si>
  <si>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</si>
  <si>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</si>
  <si>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</si>
  <si>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</si>
  <si>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</si>
  <si>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</si>
  <si>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</si>
  <si>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</si>
  <si>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</si>
  <si>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</si>
  <si>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</si>
  <si>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</si>
  <si>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</si>
  <si>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</si>
  <si>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</si>
  <si>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</si>
  <si>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</si>
  <si>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</si>
  <si>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</si>
  <si>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</si>
  <si>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</si>
  <si>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</si>
  <si>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</si>
  <si>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</si>
  <si>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</si>
  <si>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</si>
  <si>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</si>
  <si>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</si>
  <si>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</si>
  <si>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</si>
  <si>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</si>
  <si>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</si>
  <si>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</si>
  <si>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</si>
  <si>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</si>
  <si>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</si>
  <si>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</si>
  <si>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</si>
  <si>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</si>
  <si>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</si>
  <si>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</si>
  <si>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</si>
  <si>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</si>
  <si>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</si>
  <si>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</si>
  <si>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</si>
  <si>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</si>
  <si>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</si>
  <si>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</si>
  <si>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</si>
  <si>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</si>
  <si>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</si>
  <si>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</si>
  <si>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</si>
  <si>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</si>
  <si>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</si>
  <si>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</si>
  <si>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</si>
  <si>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</si>
  <si>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</si>
  <si>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</si>
  <si>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</si>
  <si>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</si>
  <si>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</si>
  <si>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</si>
  <si>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</si>
  <si>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</si>
  <si>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</si>
  <si>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</si>
  <si>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</si>
  <si>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</si>
  <si>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</si>
  <si>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</si>
  <si>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</si>
  <si>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</si>
  <si>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</si>
  <si>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</si>
  <si>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</si>
  <si>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</si>
  <si>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</si>
  <si>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</si>
  <si>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</si>
  <si>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</si>
  <si>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</si>
  <si>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</si>
  <si>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</si>
  <si>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</si>
  <si>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</si>
  <si>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</si>
  <si>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</si>
  <si>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</si>
  <si>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</si>
  <si>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</si>
  <si>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</si>
  <si>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</si>
  <si>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</si>
  <si>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</si>
  <si>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</si>
  <si>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</si>
  <si>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</si>
  <si>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</si>
  <si>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</si>
  <si>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</si>
  <si>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</si>
  <si>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</si>
  <si>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</si>
  <si>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</si>
  <si>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</si>
  <si>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</si>
  <si>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</si>
  <si>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</si>
  <si>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</si>
  <si>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</si>
  <si>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</si>
  <si>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</si>
  <si>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</si>
  <si>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</si>
  <si>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</si>
  <si>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</si>
  <si>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</si>
  <si>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</si>
  <si>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</si>
  <si>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</si>
  <si>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</si>
  <si>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</si>
  <si>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</si>
  <si>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</si>
  <si>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</si>
  <si>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</si>
  <si>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</si>
  <si>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</si>
  <si>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</si>
  <si>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</si>
  <si>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</si>
  <si>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</si>
  <si>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</si>
  <si>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</si>
  <si>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</si>
  <si>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</si>
  <si>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</si>
  <si>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</si>
  <si>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</si>
  <si>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</si>
  <si>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</si>
  <si>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</si>
  <si>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</si>
  <si>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</si>
  <si>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</si>
  <si>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</si>
  <si>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</si>
  <si>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</si>
  <si>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</si>
  <si>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</si>
  <si>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</si>
  <si>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</si>
  <si>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</si>
  <si>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</si>
  <si>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</si>
  <si>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</si>
  <si>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</si>
  <si>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</si>
  <si>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</si>
  <si>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</si>
  <si>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</si>
  <si>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</si>
  <si>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</si>
  <si>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</si>
  <si>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</si>
  <si>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</si>
  <si>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</si>
  <si>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</si>
  <si>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</si>
  <si>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</si>
  <si>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</si>
  <si>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</si>
  <si>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</si>
  <si>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</si>
  <si>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</si>
  <si>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</si>
  <si>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</si>
  <si>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</si>
  <si>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</si>
  <si>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</si>
  <si>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</si>
  <si>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</si>
  <si>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</si>
  <si>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</si>
  <si>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</si>
  <si>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</si>
  <si>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</si>
  <si>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</si>
  <si>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</si>
  <si>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</si>
  <si>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</si>
  <si>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</si>
  <si>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</si>
  <si>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</si>
  <si>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</si>
  <si>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</si>
  <si>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</si>
  <si>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</si>
  <si>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</si>
  <si>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</si>
  <si>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</si>
  <si>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</si>
  <si>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</si>
  <si>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</si>
  <si>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</si>
  <si>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</si>
  <si>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</si>
  <si>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</si>
  <si>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</si>
  <si>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</si>
  <si>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</si>
  <si>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</si>
  <si>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</si>
  <si>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</si>
  <si>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</si>
  <si>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</si>
  <si>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</si>
  <si>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</si>
  <si>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</si>
  <si>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</si>
  <si>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</si>
  <si>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</si>
  <si>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</si>
  <si>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</si>
  <si>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</si>
  <si>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</si>
  <si>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</si>
  <si>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</si>
  <si>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</si>
  <si>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</si>
  <si>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</si>
  <si>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</si>
  <si>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</si>
  <si>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</si>
  <si>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</si>
  <si>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</si>
  <si>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</si>
  <si>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</si>
  <si>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</si>
  <si>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</si>
  <si>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</si>
  <si>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</si>
  <si>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</si>
  <si>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</si>
  <si>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</si>
  <si>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</si>
  <si>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</si>
  <si>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</si>
  <si>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</si>
  <si>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</si>
  <si>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</si>
  <si>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</si>
  <si>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</si>
  <si>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</si>
  <si>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</si>
  <si>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</si>
  <si>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</si>
  <si>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</si>
  <si>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</si>
  <si>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</si>
  <si>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</si>
  <si>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</si>
  <si>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</si>
  <si>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</si>
  <si>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</si>
  <si>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</si>
  <si>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</si>
  <si>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</si>
  <si>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</si>
  <si>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</si>
  <si>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</si>
  <si>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</si>
  <si>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</si>
  <si>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</si>
  <si>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</si>
  <si>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</si>
  <si>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</si>
  <si>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</si>
  <si>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</si>
  <si>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</si>
  <si>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</si>
  <si>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</si>
  <si>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</si>
  <si>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</si>
  <si>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</si>
  <si>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</si>
  <si>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</si>
  <si>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</si>
  <si>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</si>
  <si>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</si>
  <si>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</si>
  <si>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</si>
  <si>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</si>
  <si>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</si>
  <si>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</si>
  <si>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</si>
  <si>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</si>
  <si>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</si>
  <si>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</si>
  <si>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</si>
  <si>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</si>
  <si>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</si>
  <si>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</si>
  <si>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</si>
  <si>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</si>
  <si>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</si>
  <si>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</si>
  <si>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</si>
  <si>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</si>
  <si>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</si>
  <si>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</si>
  <si>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</si>
  <si>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</si>
  <si>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</si>
  <si>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</si>
  <si>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</si>
  <si>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</si>
  <si>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</si>
  <si>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</si>
  <si>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</si>
  <si>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</si>
  <si>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</si>
  <si>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</si>
  <si>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</si>
  <si>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</si>
  <si>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</si>
  <si>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</si>
  <si>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</si>
  <si>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</si>
  <si>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</si>
  <si>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</si>
  <si>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</si>
  <si>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</si>
  <si>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</si>
  <si>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</si>
  <si>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</si>
  <si>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</si>
  <si>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</si>
  <si>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</si>
  <si>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</si>
  <si>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</si>
  <si>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</si>
  <si>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</si>
  <si>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</si>
  <si>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</si>
  <si>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</si>
  <si>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</si>
  <si>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</si>
  <si>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</si>
  <si>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</si>
  <si>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</si>
  <si>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</si>
  <si>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</si>
  <si>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</si>
  <si>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</si>
  <si>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</si>
  <si>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</si>
  <si>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</si>
  <si>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</si>
  <si>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</si>
  <si>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</si>
  <si>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</si>
  <si>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</si>
  <si>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</si>
  <si>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</si>
  <si>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</si>
  <si>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</si>
  <si>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</si>
  <si>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</si>
  <si>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</si>
  <si>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</si>
  <si>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</si>
  <si>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</si>
  <si>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</si>
  <si>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</si>
  <si>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</si>
  <si>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</si>
  <si>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</si>
  <si>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</si>
  <si>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</si>
  <si>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</si>
  <si>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</si>
  <si>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</si>
  <si>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</si>
  <si>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</si>
  <si>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</si>
  <si>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</si>
  <si>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</si>
  <si>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</si>
  <si>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</si>
  <si>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</si>
  <si>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</si>
  <si>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</si>
  <si>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</si>
  <si>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</si>
  <si>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</si>
  <si>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</si>
  <si>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</si>
  <si>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</si>
  <si>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</si>
  <si>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</si>
  <si>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</si>
  <si>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</si>
  <si>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</si>
  <si>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</si>
  <si>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</si>
  <si>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</si>
  <si>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</si>
  <si>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</si>
  <si>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</si>
  <si>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</si>
  <si>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</si>
  <si>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</si>
  <si>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</si>
  <si>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</si>
  <si>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</si>
  <si>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</si>
  <si>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</si>
  <si>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</si>
  <si>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</si>
  <si>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</si>
  <si>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</si>
  <si>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</si>
  <si>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</si>
  <si>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</si>
  <si>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</si>
  <si>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</si>
  <si>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</si>
  <si>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</si>
  <si>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</si>
  <si>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</si>
  <si>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</si>
  <si>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</si>
  <si>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</si>
  <si>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</si>
  <si>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</si>
  <si>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</si>
  <si>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</si>
  <si>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</si>
  <si>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</si>
  <si>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</si>
  <si>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</si>
  <si>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</si>
  <si>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</si>
  <si>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</si>
  <si>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</si>
  <si>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</si>
  <si>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</si>
  <si>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</si>
  <si>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</si>
  <si>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</si>
  <si>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</si>
  <si>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</si>
  <si>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</si>
  <si>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</si>
  <si>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</si>
  <si>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</si>
  <si>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</si>
  <si>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</si>
  <si>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</si>
  <si>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</si>
  <si>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</si>
  <si>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</si>
  <si>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</si>
  <si>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</si>
  <si>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</si>
  <si>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</si>
  <si>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</si>
  <si>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</si>
  <si>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</si>
  <si>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</si>
  <si>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</si>
  <si>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</si>
  <si>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</si>
  <si>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</si>
  <si>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</si>
  <si>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</si>
  <si>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</si>
  <si>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</si>
  <si>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</si>
  <si>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</si>
  <si>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</si>
  <si>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</si>
  <si>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</si>
  <si>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</si>
  <si>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</si>
  <si>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</si>
  <si>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</si>
  <si>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</si>
  <si>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</si>
  <si>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</si>
  <si>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</si>
  <si>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</si>
  <si>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</si>
  <si>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</si>
  <si>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</si>
  <si>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</si>
  <si>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</si>
  <si>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</si>
  <si>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</si>
  <si>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</si>
  <si>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</si>
  <si>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</si>
  <si>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</si>
  <si>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</si>
  <si>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</si>
  <si>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</si>
  <si>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</si>
  <si>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</si>
  <si>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</si>
  <si>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</si>
  <si>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</si>
  <si>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</si>
  <si>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</si>
  <si>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</si>
  <si>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</si>
  <si>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</si>
  <si>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</si>
  <si>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</si>
  <si>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</si>
  <si>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</si>
  <si>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</si>
  <si>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</si>
  <si>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</si>
  <si>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</si>
  <si>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</si>
  <si>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</si>
  <si>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</si>
  <si>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</si>
  <si>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</si>
  <si>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</si>
  <si>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</si>
  <si>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</si>
  <si>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</si>
  <si>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</si>
  <si>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</si>
  <si>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</si>
  <si>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</si>
  <si>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</si>
  <si>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</si>
  <si>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</si>
  <si>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</si>
  <si>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</si>
  <si>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</si>
  <si>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</si>
  <si>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</si>
  <si>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</si>
  <si>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</si>
  <si>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</si>
  <si>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</si>
  <si>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</si>
  <si>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</si>
  <si>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</si>
  <si>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</si>
  <si>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</si>
  <si>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</si>
  <si>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</si>
  <si>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</si>
  <si>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</si>
  <si>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</si>
  <si>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</si>
  <si>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</si>
  <si>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</si>
  <si>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</si>
  <si>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</si>
  <si>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</si>
  <si>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</si>
  <si>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</si>
  <si>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</si>
  <si>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</si>
  <si>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</si>
  <si>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</si>
  <si>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</si>
  <si>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</si>
  <si>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</si>
  <si>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</si>
  <si>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</si>
  <si>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</si>
  <si>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</si>
  <si>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</si>
  <si>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</si>
  <si>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</si>
  <si>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</si>
  <si>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</si>
  <si>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</si>
  <si>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</si>
  <si>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</si>
  <si>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</si>
  <si>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</si>
  <si>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</si>
  <si>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</si>
  <si>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</si>
  <si>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</si>
  <si>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</si>
  <si>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</si>
  <si>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</si>
  <si>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</si>
  <si>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</si>
  <si>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</si>
  <si>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</si>
  <si>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</si>
  <si>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</si>
  <si>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</si>
  <si>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</si>
  <si>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</si>
  <si>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</si>
  <si>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</si>
  <si>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</si>
  <si>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</si>
  <si>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</si>
  <si>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</si>
  <si>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</si>
  <si>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</si>
  <si>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</si>
  <si>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</si>
  <si>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</si>
  <si>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</si>
  <si>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</si>
  <si>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</si>
  <si>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</si>
  <si>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</si>
  <si>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</si>
  <si>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</si>
  <si>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</si>
  <si>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</si>
  <si>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</si>
  <si>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</si>
  <si>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</si>
  <si>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</si>
  <si>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</si>
  <si>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</si>
  <si>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</si>
  <si>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</si>
  <si>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</si>
  <si>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</si>
  <si>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</si>
  <si>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</si>
  <si>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</si>
  <si>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</si>
  <si>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</si>
  <si>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</si>
  <si>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</si>
  <si>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</si>
  <si>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</si>
  <si>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</si>
  <si>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</si>
  <si>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</si>
  <si>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</si>
  <si>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</si>
  <si>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</si>
  <si>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</si>
  <si>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</si>
  <si>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</si>
  <si>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</si>
  <si>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</si>
  <si>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</si>
  <si>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</si>
  <si>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</si>
  <si>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</si>
  <si>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</si>
  <si>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</si>
  <si>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</si>
  <si>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</si>
  <si>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</si>
  <si>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</si>
  <si>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</si>
  <si>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</si>
  <si>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</si>
  <si>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</si>
  <si>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</si>
  <si>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</si>
  <si>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</si>
  <si>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</si>
  <si>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</si>
  <si>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</si>
  <si>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</si>
  <si>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</si>
  <si>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</si>
  <si>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</si>
  <si>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</si>
  <si>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</si>
  <si>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</si>
  <si>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</si>
  <si>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</si>
  <si>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</si>
  <si>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</si>
  <si>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</si>
  <si>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</si>
  <si>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</si>
  <si>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</si>
  <si>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</si>
  <si>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</si>
  <si>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</si>
  <si>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</si>
  <si>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</si>
  <si>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</si>
  <si>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</si>
  <si>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</si>
  <si>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</si>
  <si>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</si>
  <si>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</si>
  <si>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</si>
  <si>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</si>
  <si>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</si>
  <si>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</si>
  <si>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</si>
  <si>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</si>
  <si>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</si>
  <si>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</si>
  <si>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</si>
  <si>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</si>
  <si>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</si>
  <si>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</si>
  <si>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</si>
  <si>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</si>
  <si>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</si>
  <si>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</si>
  <si>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</si>
  <si>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</si>
  <si>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</si>
  <si>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</si>
  <si>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</si>
  <si>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</si>
  <si>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</si>
  <si>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</si>
  <si>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</si>
  <si>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</si>
  <si>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</si>
  <si>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</si>
  <si>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</si>
  <si>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</si>
  <si>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</si>
  <si>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</si>
  <si>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</si>
  <si>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</si>
  <si>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</si>
  <si>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</si>
  <si>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</si>
  <si>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</si>
  <si>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</si>
  <si>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</si>
  <si>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</si>
  <si>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</si>
  <si>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</si>
  <si>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</si>
  <si>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</si>
  <si>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</si>
  <si>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</si>
  <si>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</si>
  <si>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</si>
  <si>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</si>
  <si>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</si>
  <si>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</si>
  <si>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</si>
  <si>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</si>
  <si>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</si>
  <si>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</si>
  <si>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</si>
  <si>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</si>
  <si>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</si>
  <si>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</si>
  <si>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</si>
  <si>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</si>
  <si>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</si>
  <si>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</si>
  <si>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</si>
  <si>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</si>
  <si>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</si>
  <si>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</si>
  <si>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</si>
  <si>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</si>
  <si>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</si>
  <si>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</si>
  <si>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</si>
  <si>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</si>
  <si>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</si>
  <si>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</si>
  <si>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</si>
  <si>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</si>
  <si>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</si>
  <si>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</si>
  <si>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</si>
  <si>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</si>
  <si>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</si>
  <si>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</si>
  <si>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</si>
  <si>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</si>
  <si>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</si>
  <si>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</si>
  <si>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</si>
  <si>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</si>
  <si>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</si>
  <si>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</si>
  <si>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</si>
  <si>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</si>
  <si>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</si>
  <si>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</si>
  <si>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</si>
  <si>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</si>
  <si>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</si>
  <si>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</si>
  <si>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</si>
  <si>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</si>
  <si>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</si>
  <si>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</si>
  <si>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</si>
  <si>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</si>
  <si>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</si>
  <si>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</si>
  <si>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</si>
  <si>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</si>
  <si>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</si>
  <si>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</si>
  <si>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</si>
  <si>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</si>
  <si>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</si>
  <si>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</si>
  <si>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</si>
  <si>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</si>
  <si>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</si>
  <si>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</si>
  <si>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</si>
  <si>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</si>
  <si>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</si>
  <si>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</si>
  <si>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</si>
  <si>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</si>
  <si>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</si>
  <si>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</si>
  <si>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</si>
  <si>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</si>
  <si>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</si>
  <si>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</si>
  <si>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</si>
  <si>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</si>
  <si>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</si>
  <si>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</si>
  <si>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</si>
  <si>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</si>
  <si>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</si>
  <si>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</si>
  <si>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</si>
  <si>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</si>
  <si>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</si>
  <si>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</si>
  <si>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</si>
  <si>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</si>
  <si>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</si>
  <si>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</si>
  <si>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</si>
  <si>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</si>
  <si>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</si>
  <si>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</si>
  <si>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</si>
  <si>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</si>
  <si>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</si>
  <si>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</si>
  <si>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</si>
  <si>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</si>
  <si>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</si>
  <si>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</si>
  <si>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</si>
  <si>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</si>
  <si>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</si>
  <si>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</si>
  <si>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</si>
  <si>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</si>
  <si>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</si>
  <si>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</si>
  <si>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</si>
  <si>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</si>
  <si>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</si>
  <si>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</si>
  <si>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</si>
  <si>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</si>
  <si>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</si>
  <si>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</si>
  <si>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</si>
  <si>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</si>
  <si>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</si>
  <si>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</si>
  <si>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</si>
  <si>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</si>
  <si>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</si>
  <si>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</si>
  <si>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</si>
  <si>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</si>
  <si>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</si>
  <si>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</si>
  <si>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</si>
  <si>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</si>
  <si>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</si>
  <si>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</si>
  <si>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</si>
  <si>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</si>
  <si>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</si>
  <si>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</si>
  <si>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</si>
  <si>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</si>
  <si>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</si>
  <si>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</si>
  <si>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</si>
  <si>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</si>
  <si>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</si>
  <si>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</si>
  <si>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</si>
  <si>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</si>
  <si>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</si>
  <si>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</si>
  <si>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</si>
  <si>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</si>
  <si>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</si>
  <si>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</si>
  <si>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</si>
  <si>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</si>
  <si>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</si>
  <si>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</si>
  <si>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</si>
  <si>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</si>
  <si>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</si>
  <si>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</si>
  <si>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</si>
  <si>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</si>
  <si>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</si>
  <si>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</si>
  <si>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</si>
  <si>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</si>
  <si>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</si>
  <si>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</si>
  <si>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</si>
  <si>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</si>
  <si>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</si>
  <si>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</si>
  <si>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</si>
  <si>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</si>
  <si>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</si>
  <si>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</si>
  <si>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</si>
  <si>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</si>
  <si>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</si>
  <si>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</si>
  <si>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</si>
  <si>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</si>
  <si>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</si>
  <si>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</si>
  <si>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</si>
  <si>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</si>
  <si>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</si>
  <si>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</si>
  <si>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</si>
  <si>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</si>
  <si>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</si>
  <si>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</si>
  <si>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</si>
  <si>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</si>
  <si>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</si>
  <si>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</si>
  <si>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</si>
  <si>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</si>
  <si>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</si>
  <si>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</si>
  <si>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</si>
  <si>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</si>
  <si>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</si>
  <si>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</si>
  <si>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</si>
  <si>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</si>
  <si>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</si>
  <si>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</si>
  <si>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</si>
  <si>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</si>
  <si>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</si>
  <si>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</si>
  <si>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</si>
  <si>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</si>
  <si>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</si>
  <si>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</si>
  <si>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</si>
  <si>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</si>
  <si>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</si>
  <si>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</si>
  <si>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</si>
  <si>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</si>
  <si>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</si>
  <si>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</si>
  <si>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</si>
  <si>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</si>
  <si>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</si>
  <si>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</si>
  <si>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</si>
  <si>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</si>
  <si>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</si>
  <si>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</si>
  <si>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</si>
  <si>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</si>
  <si>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</si>
  <si>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</si>
  <si>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</si>
  <si>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</si>
  <si>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</si>
  <si>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</si>
  <si>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</si>
  <si>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</si>
  <si>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</si>
  <si>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</si>
  <si>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</si>
  <si>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</si>
  <si>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</si>
  <si>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</si>
  <si>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</si>
  <si>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</si>
  <si>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</si>
  <si>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</si>
  <si>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</si>
  <si>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</si>
  <si>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</si>
  <si>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</si>
  <si>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</si>
  <si>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</si>
  <si>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</si>
  <si>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</si>
  <si>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</si>
  <si>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</si>
  <si>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</si>
  <si>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</si>
  <si>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</si>
  <si>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</si>
  <si>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</si>
  <si>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</si>
  <si>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</si>
  <si>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</si>
  <si>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</si>
  <si>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</si>
  <si>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</si>
  <si>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</si>
  <si>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</si>
  <si>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</si>
  <si>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</si>
  <si>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</si>
  <si>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</si>
  <si>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</si>
  <si>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</si>
  <si>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</si>
  <si>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</si>
  <si>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</si>
  <si>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</si>
  <si>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</si>
  <si>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</si>
  <si>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</si>
  <si>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</si>
  <si>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</si>
  <si>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</si>
  <si>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</si>
  <si>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</si>
  <si>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</si>
  <si>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</si>
  <si>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</si>
  <si>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</si>
  <si>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</si>
  <si>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</si>
  <si>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</si>
  <si>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</si>
  <si>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</si>
  <si>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</si>
  <si>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</si>
  <si>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</si>
  <si>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</si>
  <si>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</si>
  <si>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</si>
  <si>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</si>
  <si>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</si>
  <si>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</si>
  <si>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</si>
  <si>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</si>
  <si>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</si>
  <si>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</si>
  <si>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</si>
  <si>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</si>
  <si>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</si>
  <si>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</si>
  <si>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</si>
  <si>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</si>
  <si>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</si>
  <si>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</si>
  <si>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</si>
  <si>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</si>
  <si>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</si>
  <si>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</si>
  <si>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</si>
  <si>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</si>
  <si>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</si>
  <si>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</si>
  <si>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</si>
  <si>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</si>
  <si>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</si>
  <si>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</si>
  <si>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</si>
  <si>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</si>
  <si>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</si>
  <si>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</si>
  <si>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</si>
  <si>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</si>
  <si>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</si>
  <si>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</si>
  <si>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</si>
  <si>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</si>
  <si>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</si>
  <si>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</si>
  <si>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</si>
  <si>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</si>
  <si>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</si>
  <si>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</si>
  <si>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</si>
  <si>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</si>
  <si>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</si>
  <si>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</si>
  <si>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</si>
  <si>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</si>
  <si>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</si>
  <si>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</si>
  <si>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</si>
  <si>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</si>
  <si>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</si>
  <si>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</si>
  <si>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</si>
  <si>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</si>
  <si>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</si>
  <si>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</si>
  <si>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</si>
  <si>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</si>
  <si>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</si>
  <si>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</si>
  <si>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</si>
  <si>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</si>
  <si>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</si>
  <si>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</si>
  <si>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</si>
  <si>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</si>
  <si>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</si>
  <si>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</si>
  <si>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</si>
  <si>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</si>
  <si>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</si>
  <si>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</si>
  <si>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</si>
  <si>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</si>
  <si>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</si>
  <si>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</si>
  <si>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</si>
  <si>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</si>
  <si>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</si>
  <si>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</si>
  <si>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</si>
  <si>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</si>
  <si>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</si>
  <si>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</si>
  <si>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</si>
  <si>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</si>
  <si>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</si>
  <si>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</si>
  <si>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</si>
  <si>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</si>
  <si>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</si>
  <si>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</si>
  <si>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</si>
  <si>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</si>
  <si>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</si>
  <si>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</si>
  <si>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</si>
  <si>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</si>
  <si>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</si>
  <si>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</si>
  <si>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</si>
  <si>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</si>
  <si>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</si>
  <si>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</si>
  <si>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</si>
  <si>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</si>
  <si>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</si>
  <si>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</si>
  <si>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</si>
  <si>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</si>
  <si>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</si>
  <si>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</si>
  <si>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</si>
  <si>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</si>
  <si>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</si>
  <si>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</si>
  <si>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</si>
  <si>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</si>
  <si>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</si>
  <si>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</si>
  <si>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</si>
  <si>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</si>
  <si>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</si>
  <si>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</si>
  <si>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</si>
  <si>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</si>
  <si>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</si>
  <si>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</si>
  <si>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</si>
  <si>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</si>
  <si>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</si>
  <si>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</si>
  <si>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</si>
  <si>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</si>
  <si>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</si>
  <si>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</si>
  <si>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</si>
  <si>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</si>
  <si>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</si>
  <si>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</si>
  <si>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</si>
  <si>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</si>
  <si>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</si>
  <si>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</si>
  <si>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</si>
  <si>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</si>
  <si>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</si>
  <si>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</si>
  <si>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</si>
  <si>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</si>
  <si>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</si>
  <si>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</si>
  <si>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</si>
  <si>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</si>
  <si>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</si>
  <si>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</si>
  <si>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</si>
  <si>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</si>
  <si>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</si>
  <si>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</si>
  <si>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</si>
  <si>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</si>
  <si>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</si>
  <si>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</si>
  <si>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</si>
  <si>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</si>
  <si>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</si>
  <si>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</si>
  <si>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</si>
  <si>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</si>
  <si>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</si>
  <si>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</si>
  <si>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</si>
  <si>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</si>
  <si>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</si>
  <si>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</si>
  <si>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</si>
  <si>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</si>
  <si>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</si>
  <si>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</si>
  <si>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</si>
  <si>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</si>
  <si>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</si>
  <si>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</si>
  <si>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</si>
  <si>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</si>
  <si>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</si>
  <si>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</si>
  <si>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</si>
  <si>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</si>
  <si>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</si>
  <si>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</si>
  <si>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</si>
  <si>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</si>
  <si>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</si>
  <si>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</si>
  <si>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</si>
  <si>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</si>
  <si>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</si>
  <si>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</si>
  <si>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</si>
  <si>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</si>
  <si>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</si>
  <si>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</si>
  <si>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</si>
  <si>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</si>
  <si>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</si>
  <si>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</si>
  <si>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</si>
  <si>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</si>
  <si>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</si>
  <si>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</si>
  <si>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</si>
  <si>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</si>
  <si>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</si>
  <si>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</si>
  <si>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</si>
  <si>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</si>
  <si>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</si>
  <si>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</si>
  <si>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</si>
  <si>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</si>
  <si>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</si>
  <si>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</si>
  <si>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</si>
  <si>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</si>
  <si>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</si>
  <si>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</si>
  <si>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</si>
  <si>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</si>
  <si>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</si>
  <si>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</si>
  <si>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</si>
  <si>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</si>
  <si>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</si>
  <si>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</si>
  <si>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</si>
  <si>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</si>
  <si>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</si>
  <si>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</si>
  <si>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</si>
  <si>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</si>
  <si>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</si>
  <si>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</si>
  <si>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</si>
  <si>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</si>
  <si>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</si>
  <si>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</si>
  <si>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</si>
  <si>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</si>
  <si>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</si>
  <si>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</si>
  <si>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</si>
  <si>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</si>
  <si>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</si>
  <si>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</si>
  <si>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</si>
  <si>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</si>
  <si>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</si>
  <si>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</si>
  <si>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</si>
  <si>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</si>
  <si>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</si>
  <si>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</si>
  <si>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</si>
  <si>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</si>
  <si>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</si>
  <si>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</si>
  <si>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</si>
  <si>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</si>
  <si>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</si>
  <si>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</si>
  <si>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</si>
  <si>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</si>
  <si>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</si>
  <si>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</si>
  <si>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</si>
  <si>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</si>
  <si>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</si>
  <si>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</si>
  <si>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</si>
  <si>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</si>
  <si>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</si>
  <si>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</si>
  <si>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</si>
  <si>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</si>
  <si>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</si>
  <si>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</si>
  <si>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</si>
  <si>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</si>
  <si>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</si>
  <si>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</si>
  <si>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</si>
  <si>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</si>
  <si>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</si>
  <si>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</si>
  <si>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</si>
  <si>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</si>
  <si>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</si>
  <si>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</si>
  <si>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</si>
  <si>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</si>
  <si>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</si>
  <si>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</si>
  <si>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</si>
  <si>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</si>
  <si>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</si>
  <si>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</si>
  <si>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</si>
  <si>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</si>
  <si>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</si>
  <si>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</si>
  <si>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</si>
  <si>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</si>
  <si>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</si>
  <si>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</si>
  <si>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</si>
  <si>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</si>
  <si>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</si>
  <si>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</si>
  <si>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</si>
  <si>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</si>
  <si>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</si>
  <si>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</si>
  <si>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</si>
  <si>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</si>
  <si>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</si>
  <si>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</si>
  <si>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</si>
  <si>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</si>
  <si>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</si>
  <si>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</si>
  <si>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</si>
  <si>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</si>
  <si>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</si>
  <si>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</si>
  <si>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</si>
  <si>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</si>
  <si>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</si>
  <si>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</si>
  <si>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</si>
  <si>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</si>
  <si>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</si>
  <si>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</si>
  <si>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</si>
  <si>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</si>
  <si>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</si>
  <si>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</si>
  <si>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</si>
  <si>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</si>
  <si>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</si>
  <si>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</si>
  <si>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</si>
  <si>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</si>
  <si>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</si>
  <si>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</si>
  <si>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</si>
  <si>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</si>
  <si>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</si>
  <si>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</si>
  <si>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</si>
  <si>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</si>
  <si>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</si>
  <si>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</si>
  <si>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</si>
  <si>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</si>
  <si>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</si>
  <si>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</si>
  <si>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</si>
  <si>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</si>
  <si>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</si>
  <si>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</si>
  <si>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</si>
  <si>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</si>
  <si>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</si>
  <si>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</si>
  <si>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</si>
  <si>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</si>
  <si>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</si>
  <si>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</si>
  <si>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</si>
  <si>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</si>
  <si>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</si>
  <si>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</si>
  <si>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</si>
  <si>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</si>
  <si>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</si>
  <si>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</si>
  <si>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</si>
  <si>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</si>
  <si>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</si>
  <si>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</si>
  <si>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</si>
  <si>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</si>
  <si>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</si>
  <si>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</si>
  <si>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</si>
  <si>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</si>
  <si>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</si>
  <si>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</si>
  <si>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</si>
  <si>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</si>
  <si>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</si>
  <si>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</si>
  <si>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</si>
  <si>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</si>
  <si>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</si>
  <si>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</si>
  <si>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</si>
  <si>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</si>
  <si>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</si>
  <si>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</si>
  <si>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</si>
  <si>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</si>
  <si>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</si>
  <si>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</si>
  <si>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</si>
  <si>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</si>
  <si>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</si>
  <si>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</si>
  <si>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</si>
  <si>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</si>
  <si>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</si>
  <si>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</si>
  <si>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</si>
  <si>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</si>
  <si>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</si>
  <si>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</si>
  <si>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</si>
  <si>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</si>
  <si>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</si>
  <si>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</si>
  <si>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</si>
  <si>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</si>
  <si>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</si>
  <si>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</si>
  <si>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</si>
  <si>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</si>
  <si>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</si>
  <si>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</si>
  <si>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</si>
  <si>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</si>
  <si>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</si>
  <si>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</si>
  <si>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</si>
  <si>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</si>
  <si>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</si>
  <si>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</si>
  <si>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</si>
  <si>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</si>
  <si>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</si>
  <si>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</si>
  <si>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</si>
  <si>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</si>
  <si>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</si>
  <si>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</si>
  <si>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</si>
  <si>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</si>
  <si>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</si>
  <si>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</si>
  <si>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</si>
  <si>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</si>
  <si>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</si>
  <si>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</si>
  <si>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</si>
  <si>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</si>
  <si>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</si>
  <si>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</si>
  <si>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</si>
  <si>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</si>
  <si>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</si>
  <si>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</si>
  <si>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</si>
  <si>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</si>
  <si>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</si>
  <si>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</si>
  <si>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</si>
  <si>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</si>
  <si>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</si>
  <si>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</si>
  <si>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</si>
  <si>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</si>
  <si>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</si>
  <si>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</si>
  <si>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</si>
  <si>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</si>
  <si>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</si>
  <si>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</si>
  <si>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</si>
  <si>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</si>
  <si>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</si>
  <si>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</si>
  <si>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</si>
  <si>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</si>
  <si>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</si>
  <si>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</si>
  <si>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</si>
  <si>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</si>
  <si>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</si>
  <si>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</si>
  <si>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</si>
  <si>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</si>
  <si>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</si>
  <si>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</si>
  <si>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</si>
  <si>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</si>
  <si>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</si>
  <si>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</si>
  <si>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</si>
  <si>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</si>
  <si>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</si>
  <si>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</si>
  <si>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</si>
  <si>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</si>
  <si>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</si>
  <si>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</si>
  <si>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</si>
  <si>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</si>
  <si>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</si>
  <si>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</si>
  <si>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</si>
  <si>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</si>
  <si>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</si>
  <si>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</si>
  <si>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</si>
  <si>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</si>
  <si>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</si>
  <si>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</si>
  <si>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</si>
  <si>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</si>
  <si>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</si>
  <si>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</si>
  <si>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</si>
  <si>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</si>
  <si>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</si>
  <si>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</si>
  <si>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</si>
  <si>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</si>
  <si>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</si>
  <si>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</si>
  <si>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</si>
  <si>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</si>
  <si>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</si>
  <si>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</si>
  <si>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</si>
  <si>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</si>
  <si>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</si>
  <si>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</si>
  <si>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</si>
  <si>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</si>
  <si>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</si>
  <si>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</si>
  <si>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</si>
  <si>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</si>
  <si>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</si>
  <si>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</si>
  <si>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</si>
  <si>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</si>
  <si>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</si>
  <si>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</si>
  <si>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</si>
  <si>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</si>
  <si>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</si>
  <si>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</si>
  <si>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</si>
  <si>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</si>
  <si>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</si>
  <si>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</si>
  <si>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</si>
  <si>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</si>
  <si>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</si>
  <si>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</si>
  <si>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</si>
  <si>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</si>
  <si>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</si>
  <si>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</si>
  <si>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</si>
  <si>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</si>
  <si>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</si>
  <si>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</si>
  <si>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</si>
  <si>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</si>
  <si>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</si>
  <si>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</si>
  <si>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</si>
  <si>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</si>
  <si>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</si>
  <si>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</si>
  <si>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</si>
  <si>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</si>
  <si>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</si>
  <si>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</si>
  <si>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</si>
  <si>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</si>
  <si>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</si>
  <si>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</si>
  <si>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</si>
  <si>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</si>
  <si>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</si>
  <si>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</si>
  <si>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</si>
  <si>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</si>
  <si>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</si>
  <si>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</si>
  <si>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</si>
  <si>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</si>
  <si>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</si>
  <si>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</si>
  <si>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</si>
  <si>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</si>
  <si>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</si>
  <si>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</si>
  <si>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</si>
  <si>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</si>
  <si>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</si>
  <si>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</si>
  <si>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</si>
  <si>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</si>
  <si>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</si>
  <si>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</si>
  <si>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</si>
  <si>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</si>
  <si>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</si>
  <si>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</si>
  <si>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</si>
  <si>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</si>
  <si>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</si>
  <si>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</si>
  <si>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</si>
  <si>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</si>
  <si>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</si>
  <si>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</si>
  <si>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</si>
  <si>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</si>
  <si>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</si>
  <si>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</si>
  <si>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</si>
  <si>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</si>
  <si>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</si>
  <si>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</si>
  <si>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</si>
  <si>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</si>
  <si>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</si>
  <si>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</si>
  <si>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</si>
  <si>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</si>
  <si>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</si>
  <si>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</si>
  <si>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</si>
  <si>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</si>
  <si>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</si>
  <si>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</si>
  <si>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</si>
  <si>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</si>
  <si>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</si>
  <si>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</si>
  <si>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</si>
  <si>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</si>
  <si>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</si>
  <si>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</si>
  <si>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</si>
  <si>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</si>
  <si>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</si>
  <si>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</si>
  <si>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</si>
  <si>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</si>
  <si>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</si>
  <si>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</si>
  <si>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</si>
  <si>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</si>
  <si>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</si>
  <si>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</si>
  <si>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</si>
  <si>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</si>
  <si>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</si>
  <si>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</si>
  <si>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</si>
  <si>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</si>
  <si>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</si>
  <si>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</si>
  <si>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</si>
  <si>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</si>
  <si>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</si>
  <si>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</si>
  <si>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</si>
  <si>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</si>
  <si>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</si>
  <si>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</si>
  <si>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</si>
  <si>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</si>
  <si>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</si>
  <si>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</si>
  <si>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</si>
  <si>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</si>
  <si>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</si>
  <si>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</si>
  <si>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</si>
  <si>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</si>
  <si>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</si>
  <si>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</si>
  <si>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</si>
  <si>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</si>
  <si>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</si>
  <si>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</si>
  <si>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</si>
  <si>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</si>
  <si>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</si>
  <si>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</si>
  <si>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</si>
  <si>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</si>
  <si>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</si>
  <si>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</si>
  <si>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</si>
  <si>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</si>
  <si>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</si>
  <si>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</si>
  <si>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</si>
  <si>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</si>
  <si>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</si>
  <si>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</si>
  <si>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</si>
  <si>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</si>
  <si>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</si>
  <si>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</si>
  <si>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</si>
  <si>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</si>
  <si>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</si>
  <si>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</si>
  <si>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</si>
  <si>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</si>
  <si>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</si>
  <si>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</si>
  <si>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</si>
  <si>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</si>
  <si>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</si>
  <si>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</si>
  <si>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</si>
  <si>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</si>
  <si>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</si>
  <si>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</si>
  <si>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</si>
  <si>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</si>
  <si>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</si>
  <si>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</si>
  <si>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</si>
  <si>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</si>
  <si>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</si>
  <si>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</si>
  <si>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</si>
  <si>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</si>
  <si>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</si>
  <si>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</si>
  <si>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</si>
  <si>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</si>
  <si>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</si>
  <si>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</si>
  <si>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</si>
  <si>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</si>
  <si>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</si>
  <si>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</si>
  <si>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</si>
  <si>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</si>
  <si>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</si>
  <si>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</si>
  <si>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</si>
  <si>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</si>
  <si>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</si>
  <si>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</si>
  <si>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</si>
  <si>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</si>
  <si>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</si>
  <si>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</si>
  <si>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</si>
  <si>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</si>
  <si>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</si>
  <si>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</si>
  <si>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</si>
  <si>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</si>
  <si>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</si>
  <si>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</si>
  <si>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</si>
  <si>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</si>
  <si>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</si>
  <si>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</si>
  <si>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</si>
  <si>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</si>
  <si>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</si>
  <si>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</si>
  <si>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</si>
  <si>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</si>
  <si>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</si>
  <si>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</si>
  <si>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</si>
  <si>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</si>
  <si>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</si>
  <si>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</si>
  <si>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</si>
  <si>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</si>
  <si>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</si>
  <si>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</si>
  <si>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</si>
  <si>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</si>
  <si>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</si>
  <si>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</si>
  <si>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</si>
  <si>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</si>
  <si>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</si>
  <si>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</si>
  <si>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</si>
  <si>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</si>
  <si>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</si>
  <si>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</si>
  <si>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</si>
  <si>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</si>
  <si>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</si>
  <si>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</si>
  <si>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</si>
  <si>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</si>
  <si>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</si>
  <si>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</si>
  <si>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</si>
  <si>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</si>
  <si>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</si>
  <si>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</si>
  <si>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</si>
  <si>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</si>
  <si>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</si>
  <si>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</si>
  <si>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</si>
  <si>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</si>
  <si>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</si>
  <si>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</si>
  <si>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</si>
  <si>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</si>
  <si>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</si>
  <si>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</si>
  <si>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</si>
  <si>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</si>
  <si>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</si>
  <si>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</si>
  <si>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</si>
  <si>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</si>
  <si>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</si>
  <si>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</si>
  <si>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</si>
  <si>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</si>
  <si>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</si>
  <si>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</si>
  <si>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</si>
  <si>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</si>
  <si>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</si>
  <si>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</si>
  <si>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</si>
  <si>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</si>
  <si>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</si>
  <si>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</si>
  <si>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</si>
  <si>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</si>
  <si>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</si>
  <si>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</si>
  <si>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</si>
  <si>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</si>
  <si>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</si>
  <si>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</si>
  <si>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</si>
  <si>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</si>
  <si>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</si>
  <si>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</si>
  <si>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</si>
  <si>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</si>
  <si>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</si>
  <si>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</si>
  <si>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</si>
  <si>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</si>
  <si>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</si>
  <si>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</si>
  <si>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</si>
  <si>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</si>
  <si>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</si>
  <si>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</si>
  <si>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</si>
  <si>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</si>
  <si>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</si>
  <si>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</si>
  <si>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</si>
  <si>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</si>
  <si>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</si>
  <si>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</si>
  <si>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</si>
  <si>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</si>
  <si>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</si>
  <si>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</si>
  <si>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</si>
  <si>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</si>
  <si>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</si>
  <si>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</si>
  <si>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</si>
  <si>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</si>
  <si>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</si>
  <si>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</si>
  <si>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</si>
  <si>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</si>
  <si>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</si>
  <si>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</si>
  <si>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</si>
  <si>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</si>
  <si>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</si>
  <si>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</si>
  <si>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</si>
  <si>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</si>
  <si>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</si>
  <si>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</si>
  <si>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</si>
  <si>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</si>
  <si>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</si>
  <si>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</si>
  <si>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</si>
  <si>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</si>
  <si>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</si>
  <si>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</si>
  <si>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</si>
  <si>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</si>
  <si>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</si>
  <si>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</si>
  <si>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</si>
  <si>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</si>
  <si>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</si>
  <si>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</si>
  <si>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</si>
  <si>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</si>
  <si>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</si>
  <si>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</si>
  <si>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</si>
  <si>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</si>
  <si>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</si>
  <si>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</si>
  <si>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</si>
  <si>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</si>
  <si>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</si>
  <si>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</si>
  <si>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</si>
  <si>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</si>
  <si>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</si>
  <si>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</si>
  <si>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</si>
  <si>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</si>
  <si>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</si>
  <si>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</si>
  <si>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</si>
  <si>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</si>
  <si>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</si>
  <si>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</si>
  <si>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</si>
  <si>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</si>
  <si>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</si>
  <si>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</si>
  <si>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</si>
  <si>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</si>
  <si>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</si>
  <si>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</si>
  <si>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</si>
  <si>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</si>
  <si>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</si>
  <si>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</si>
  <si>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</si>
  <si>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</si>
  <si>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</si>
  <si>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</si>
  <si>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</si>
  <si>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</si>
  <si>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</si>
  <si>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</si>
  <si>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</si>
  <si>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</si>
  <si>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</si>
  <si>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</si>
  <si>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</si>
  <si>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</si>
  <si>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</si>
  <si>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</si>
  <si>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</si>
  <si>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</si>
  <si>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</si>
  <si>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</si>
  <si>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</si>
  <si>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</si>
  <si>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</si>
  <si>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</si>
  <si>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</si>
  <si>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</si>
  <si>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</si>
  <si>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</si>
  <si>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</si>
  <si>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</si>
  <si>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</si>
  <si>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</si>
  <si>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</si>
  <si>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</si>
  <si>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</si>
  <si>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</si>
  <si>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</si>
  <si>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</si>
  <si>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</si>
  <si>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</si>
  <si>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</si>
  <si>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</si>
  <si>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</si>
  <si>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</si>
  <si>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</si>
  <si>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</si>
  <si>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</si>
  <si>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</si>
  <si>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</si>
  <si>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</si>
  <si>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</si>
  <si>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</si>
  <si>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</si>
  <si>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</si>
  <si>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</si>
  <si>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</si>
  <si>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</si>
  <si>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</si>
  <si>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</si>
  <si>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</si>
  <si>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</si>
  <si>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</si>
  <si>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</si>
  <si>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</si>
  <si>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</si>
  <si>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</si>
  <si>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</si>
  <si>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</si>
  <si>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</si>
  <si>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</si>
  <si>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</si>
  <si>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</si>
  <si>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</si>
  <si>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</si>
  <si>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</si>
  <si>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</si>
  <si>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</si>
  <si>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</si>
  <si>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</si>
  <si>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</si>
  <si>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</si>
  <si>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</si>
  <si>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</si>
  <si>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</si>
  <si>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</si>
  <si>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</si>
  <si>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</si>
  <si>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</si>
  <si>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</si>
  <si>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</si>
  <si>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</si>
  <si>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</si>
  <si>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</si>
  <si>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</si>
  <si>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</si>
  <si>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</si>
  <si>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</si>
  <si>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</si>
  <si>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</si>
  <si>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</si>
  <si>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</si>
  <si>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</si>
  <si>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</si>
  <si>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</si>
  <si>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</si>
  <si>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</si>
  <si>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</si>
  <si>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</si>
  <si>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</si>
  <si>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</si>
  <si>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</si>
  <si>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</si>
  <si>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</si>
  <si>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</si>
  <si>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</si>
  <si>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</si>
  <si>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</si>
  <si>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</si>
  <si>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</si>
  <si>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</si>
  <si>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</si>
  <si>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</si>
  <si>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</si>
  <si>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</si>
  <si>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</si>
  <si>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</si>
  <si>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</si>
  <si>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</si>
  <si>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</si>
  <si>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</si>
  <si>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</si>
  <si>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</si>
  <si>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</si>
  <si>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</si>
  <si>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</si>
  <si>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</si>
  <si>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</si>
  <si>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</si>
  <si>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</si>
  <si>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</si>
  <si>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</si>
  <si>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</si>
  <si>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</si>
  <si>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</si>
  <si>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</si>
  <si>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</si>
  <si>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</si>
  <si>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</si>
  <si>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</si>
  <si>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</si>
  <si>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</si>
  <si>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</si>
  <si>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</si>
  <si>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</si>
  <si>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</si>
  <si>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</si>
  <si>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</si>
  <si>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</si>
  <si>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</si>
  <si>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</si>
  <si>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</si>
  <si>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</si>
  <si>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</si>
  <si>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</si>
  <si>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</si>
  <si>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</si>
  <si>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</si>
  <si>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</si>
  <si>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</si>
  <si>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</si>
  <si>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</si>
  <si>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</si>
  <si>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</si>
  <si>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</si>
  <si>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</si>
  <si>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</si>
  <si>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</si>
  <si>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</si>
  <si>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</si>
  <si>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</si>
  <si>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</si>
  <si>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</si>
  <si>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</si>
  <si>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</si>
  <si>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</si>
  <si>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</si>
  <si>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</si>
  <si>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</si>
  <si>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</si>
  <si>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</si>
  <si>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</si>
  <si>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</si>
  <si>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</si>
  <si>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</si>
  <si>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</si>
  <si>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</si>
  <si>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</si>
  <si>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</si>
  <si>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</si>
  <si>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</si>
  <si>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</si>
  <si>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</si>
  <si>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</si>
  <si>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</si>
  <si>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</si>
  <si>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</si>
  <si>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</si>
  <si>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</si>
  <si>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</si>
  <si>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</si>
  <si>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</si>
  <si>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</si>
  <si>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</si>
  <si>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</si>
  <si>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</si>
  <si>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</si>
  <si>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</si>
  <si>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</si>
  <si>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</si>
  <si>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</si>
  <si>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</si>
  <si>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</si>
  <si>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</si>
  <si>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</si>
  <si>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</si>
  <si>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</si>
  <si>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</si>
  <si>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</si>
  <si>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</si>
  <si>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</si>
  <si>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</si>
  <si>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</si>
  <si>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</si>
  <si>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</si>
  <si>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</si>
  <si>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</si>
  <si>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</si>
  <si>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</si>
  <si>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</si>
  <si>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</si>
  <si>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</si>
  <si>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</si>
  <si>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</si>
  <si>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</si>
  <si>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</si>
  <si>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</si>
  <si>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</si>
  <si>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</si>
  <si>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</si>
  <si>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</si>
  <si>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</si>
  <si>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</si>
  <si>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</si>
  <si>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</si>
  <si>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</si>
  <si>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</si>
  <si>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</si>
  <si>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</si>
  <si>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</si>
  <si>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</si>
  <si>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</si>
  <si>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</si>
  <si>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</si>
  <si>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</si>
  <si>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</si>
  <si>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</si>
  <si>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</si>
  <si>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</si>
  <si>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</si>
  <si>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</si>
  <si>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</si>
  <si>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</si>
  <si>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</si>
  <si>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</si>
  <si>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</si>
  <si>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</si>
  <si>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</si>
  <si>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</si>
  <si>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</si>
  <si>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</si>
  <si>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</si>
  <si>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</si>
  <si>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</si>
  <si>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</si>
  <si>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</si>
  <si>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</si>
  <si>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</si>
  <si>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</si>
  <si>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</si>
  <si>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</si>
  <si>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</si>
  <si>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</si>
  <si>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</si>
  <si>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</si>
  <si>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</si>
  <si>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</si>
  <si>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</si>
  <si>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</si>
  <si>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</si>
  <si>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</si>
  <si>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</si>
  <si>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</si>
  <si>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</si>
  <si>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</si>
  <si>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</si>
  <si>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</si>
  <si>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</si>
  <si>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</si>
  <si>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</si>
  <si>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</si>
  <si>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</si>
  <si>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</si>
  <si>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</si>
  <si>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</si>
  <si>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</si>
  <si>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</si>
  <si>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</si>
  <si>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</si>
  <si>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</si>
  <si>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</si>
  <si>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</si>
  <si>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</si>
  <si>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</si>
  <si>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</si>
  <si>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</si>
  <si>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</si>
  <si>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</si>
  <si>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</si>
  <si>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</si>
  <si>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</si>
  <si>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</si>
  <si>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</si>
  <si>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</si>
  <si>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</si>
  <si>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</si>
  <si>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</si>
  <si>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</si>
  <si>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</si>
  <si>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</si>
  <si>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</si>
  <si>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</si>
  <si>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</si>
  <si>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</si>
  <si>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</si>
  <si>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</si>
  <si>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</si>
  <si>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</si>
  <si>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</si>
  <si>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</si>
  <si>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</si>
  <si>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</si>
  <si>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</si>
  <si>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</si>
  <si>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</si>
  <si>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</si>
  <si>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</si>
  <si>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</si>
  <si>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</si>
  <si>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</si>
  <si>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</si>
  <si>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</si>
  <si>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</si>
  <si>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</si>
  <si>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</si>
  <si>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</si>
  <si>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</si>
  <si>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</si>
  <si>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</si>
  <si>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</si>
  <si>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</si>
  <si>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</si>
  <si>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</si>
  <si>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</si>
  <si>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</si>
  <si>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</si>
  <si>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</si>
  <si>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</si>
  <si>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</si>
  <si>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</si>
  <si>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</si>
  <si>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</si>
  <si>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</si>
  <si>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</si>
  <si>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</si>
  <si>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</si>
  <si>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</si>
  <si>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</si>
  <si>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</si>
  <si>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</si>
  <si>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</si>
  <si>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</si>
  <si>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</si>
  <si>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</si>
  <si>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</si>
  <si>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</si>
  <si>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</si>
  <si>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</si>
  <si>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</si>
  <si>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</si>
  <si>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</si>
  <si>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</si>
  <si>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</si>
  <si>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</si>
  <si>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</si>
  <si>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</si>
  <si>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</si>
  <si>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</si>
  <si>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</si>
  <si>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</si>
  <si>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</si>
  <si>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</si>
  <si>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</si>
  <si>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</si>
  <si>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</si>
  <si>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</si>
  <si>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</si>
  <si>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</si>
  <si>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</si>
  <si>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</si>
  <si>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</si>
  <si>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</si>
  <si>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</si>
  <si>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</si>
  <si>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</si>
  <si>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</si>
  <si>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</si>
  <si>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</si>
  <si>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</si>
  <si>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</si>
  <si>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</si>
  <si>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</si>
  <si>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</si>
  <si>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</si>
  <si>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</si>
  <si>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</si>
  <si>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</si>
  <si>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</si>
  <si>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</si>
  <si>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</si>
  <si>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</si>
  <si>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</si>
  <si>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</si>
  <si>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</si>
  <si>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</si>
  <si>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</si>
  <si>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</si>
  <si>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</si>
  <si>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</si>
  <si>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</si>
  <si>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</si>
  <si>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</si>
  <si>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</si>
  <si>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</si>
  <si>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</si>
  <si>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</si>
  <si>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</si>
  <si>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</si>
  <si>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</si>
  <si>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</si>
  <si>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</si>
  <si>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</si>
  <si>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</si>
  <si>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</si>
  <si>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</si>
  <si>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</si>
  <si>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</si>
  <si>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</si>
  <si>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</si>
  <si>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</si>
  <si>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</si>
  <si>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</si>
  <si>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</si>
  <si>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</si>
  <si>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</si>
  <si>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</si>
  <si>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</si>
  <si>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</si>
  <si>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</si>
  <si>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</si>
  <si>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</si>
  <si>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</si>
  <si>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</si>
  <si>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</si>
  <si>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</si>
  <si>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</si>
  <si>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</si>
  <si>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</si>
  <si>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</si>
  <si>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</si>
  <si>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</si>
  <si>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</si>
  <si>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</si>
  <si>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</si>
  <si>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</si>
  <si>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</si>
  <si>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</si>
  <si>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</si>
  <si>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</si>
  <si>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</si>
  <si>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</si>
  <si>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</si>
  <si>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</si>
  <si>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</si>
  <si>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</si>
  <si>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</si>
  <si>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</si>
  <si>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</si>
  <si>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</si>
  <si>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</si>
  <si>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</si>
  <si>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</si>
  <si>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</si>
  <si>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</si>
  <si>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</si>
  <si>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</si>
  <si>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</si>
  <si>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</si>
  <si>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</si>
  <si>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</si>
  <si>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</si>
  <si>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</si>
  <si>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</si>
  <si>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</si>
  <si>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</si>
  <si>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</si>
  <si>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</si>
  <si>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</si>
  <si>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</si>
  <si>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</si>
  <si>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</si>
  <si>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</si>
  <si>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</si>
  <si>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</si>
  <si>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</si>
  <si>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</si>
  <si>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</si>
  <si>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</si>
  <si>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</si>
  <si>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</si>
  <si>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</si>
  <si>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</si>
  <si>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</si>
  <si>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</si>
  <si>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</si>
  <si>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</si>
  <si>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</si>
  <si>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</si>
  <si>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</si>
  <si>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</si>
  <si>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</si>
  <si>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</si>
  <si>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</si>
  <si>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</si>
  <si>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</si>
  <si>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</si>
  <si>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</si>
  <si>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</si>
  <si>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</si>
  <si>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</si>
  <si>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</si>
  <si>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</si>
  <si>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</si>
  <si>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</si>
  <si>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</si>
  <si>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</si>
  <si>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</si>
  <si>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</si>
  <si>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</si>
  <si>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</si>
  <si>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</si>
  <si>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</si>
  <si>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</si>
  <si>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</si>
  <si>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</si>
  <si>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</si>
  <si>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</si>
  <si>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</si>
  <si>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</si>
  <si>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</si>
  <si>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</si>
  <si>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</si>
  <si>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</si>
  <si>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</si>
  <si>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</si>
  <si>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</si>
  <si>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</si>
  <si>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</si>
  <si>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</si>
  <si>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</si>
  <si>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</si>
  <si>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</si>
  <si>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</si>
  <si>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</si>
  <si>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</si>
  <si>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</si>
  <si>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</si>
  <si>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</si>
  <si>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</si>
  <si>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</si>
  <si>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</si>
  <si>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</si>
  <si>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</si>
  <si>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</si>
  <si>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</si>
  <si>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</si>
  <si>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</si>
  <si>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</si>
  <si>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</si>
  <si>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</si>
  <si>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</si>
  <si>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</si>
  <si>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</si>
  <si>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</si>
  <si>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</si>
  <si>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</si>
  <si>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</si>
  <si>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</si>
  <si>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</si>
  <si>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</si>
  <si>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</si>
  <si>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</si>
  <si>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</si>
  <si>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</si>
  <si>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</si>
  <si>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</si>
  <si>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</si>
  <si>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</si>
  <si>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</si>
  <si>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</si>
  <si>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</si>
  <si>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</si>
  <si>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</si>
  <si>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</si>
  <si>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</si>
  <si>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</si>
  <si>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</si>
  <si>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</si>
  <si>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</si>
  <si>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</si>
  <si>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</si>
  <si>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</si>
  <si>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</si>
  <si>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</si>
  <si>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</si>
  <si>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</si>
  <si>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</si>
  <si>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</si>
  <si>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</si>
  <si>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</si>
  <si>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</si>
  <si>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</si>
  <si>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</si>
  <si>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</si>
  <si>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</si>
  <si>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</si>
  <si>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</si>
  <si>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</si>
  <si>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</si>
  <si>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</si>
  <si>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</si>
  <si>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</si>
  <si>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</si>
  <si>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</si>
  <si>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</si>
  <si>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</si>
  <si>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</si>
  <si>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</si>
  <si>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</si>
  <si>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</si>
  <si>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</si>
  <si>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</si>
  <si>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</si>
  <si>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</si>
  <si>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</si>
  <si>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</si>
  <si>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</si>
  <si>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</si>
  <si>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</si>
  <si>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</si>
  <si>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</si>
  <si>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</si>
  <si>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</si>
  <si>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</si>
  <si>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</si>
  <si>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</si>
  <si>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</si>
  <si>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</si>
  <si>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</si>
  <si>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</si>
  <si>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</si>
  <si>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</si>
  <si>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</si>
  <si>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</si>
  <si>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</si>
  <si>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</si>
  <si>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</si>
  <si>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</si>
  <si>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</si>
  <si>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</si>
  <si>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</si>
  <si>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</si>
  <si>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</si>
  <si>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</si>
  <si>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</si>
  <si>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</si>
  <si>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</si>
  <si>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</si>
  <si>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</si>
  <si>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</si>
  <si>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</si>
  <si>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</si>
  <si>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</si>
  <si>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</si>
  <si>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</si>
  <si>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</si>
  <si>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</si>
  <si>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</si>
  <si>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</si>
  <si>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</si>
  <si>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</si>
  <si>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</si>
  <si>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</si>
  <si>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</si>
  <si>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</si>
  <si>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</si>
  <si>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</si>
  <si>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</si>
  <si>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</si>
  <si>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</si>
  <si>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</si>
  <si>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</si>
  <si>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</si>
  <si>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</si>
  <si>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</si>
  <si>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</si>
  <si>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</si>
  <si>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</si>
  <si>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</si>
  <si>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</si>
  <si>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</si>
  <si>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</si>
  <si>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</si>
  <si>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</si>
  <si>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</si>
  <si>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</si>
  <si>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</si>
  <si>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</si>
  <si>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</si>
  <si>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</si>
  <si>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</si>
  <si>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</si>
  <si>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</si>
  <si>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</si>
  <si>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</si>
  <si>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</si>
  <si>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</si>
  <si>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</si>
  <si>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</si>
  <si>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</si>
  <si>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</si>
  <si>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</si>
  <si>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</si>
  <si>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</si>
  <si>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</si>
  <si>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</si>
  <si>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</si>
  <si>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</si>
  <si>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</si>
  <si>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</si>
  <si>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</si>
  <si>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</si>
  <si>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</si>
  <si>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</si>
  <si>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</si>
  <si>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</si>
  <si>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</si>
  <si>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</si>
  <si>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</si>
  <si>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</si>
  <si>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</si>
  <si>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</si>
  <si>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</si>
  <si>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</si>
  <si>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</si>
  <si>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</si>
  <si>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</si>
  <si>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</si>
  <si>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</si>
  <si>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</si>
  <si>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</si>
  <si>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</si>
  <si>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</si>
  <si>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</si>
  <si>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</si>
  <si>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</si>
  <si>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</si>
  <si>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</si>
  <si>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</si>
  <si>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</si>
  <si>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</si>
  <si>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</si>
  <si>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</si>
  <si>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</si>
  <si>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</si>
  <si>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</si>
  <si>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</si>
  <si>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</si>
  <si>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</si>
  <si>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</si>
  <si>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</si>
  <si>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</si>
  <si>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</si>
  <si>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</si>
  <si>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</si>
  <si>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</si>
  <si>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</si>
  <si>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</si>
  <si>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</si>
  <si>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</si>
  <si>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</si>
  <si>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</si>
  <si>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</si>
  <si>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</si>
  <si>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</si>
  <si>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</si>
  <si>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</si>
  <si>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</si>
  <si>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</si>
  <si>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</si>
  <si>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</si>
  <si>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</si>
  <si>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</si>
  <si>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</si>
  <si>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</si>
  <si>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</si>
  <si>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</si>
  <si>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</si>
  <si>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</si>
  <si>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</si>
  <si>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</si>
  <si>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</si>
  <si>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</si>
  <si>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</si>
  <si>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</si>
  <si>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</si>
  <si>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</si>
  <si>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</si>
  <si>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</si>
  <si>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</si>
  <si>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</si>
  <si>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</si>
  <si>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</si>
  <si>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</si>
  <si>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</si>
  <si>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</si>
  <si>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</si>
  <si>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</si>
  <si>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</si>
  <si>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</si>
  <si>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</si>
  <si>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</si>
  <si>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</si>
  <si>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</si>
  <si>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</si>
  <si>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</si>
  <si>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</si>
  <si>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</si>
  <si>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</si>
  <si>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</si>
  <si>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</si>
  <si>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</si>
  <si>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</si>
  <si>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</si>
  <si>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</si>
  <si>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</si>
  <si>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</si>
  <si>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</si>
  <si>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</si>
  <si>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</si>
  <si>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</si>
  <si>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</si>
  <si>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</si>
  <si>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</si>
  <si>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</si>
  <si>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</si>
  <si>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</si>
  <si>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</si>
  <si>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</si>
  <si>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</si>
  <si>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</si>
  <si>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</si>
  <si>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</si>
  <si>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</si>
  <si>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</si>
  <si>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</si>
  <si>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</si>
  <si>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</si>
  <si>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</si>
  <si>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</si>
  <si>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</si>
  <si>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</si>
  <si>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</si>
  <si>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</si>
  <si>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</si>
  <si>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</si>
  <si>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</si>
  <si>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</si>
  <si>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</si>
  <si>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</si>
  <si>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</si>
  <si>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</si>
  <si>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</si>
  <si>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</si>
  <si>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</si>
  <si>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</si>
  <si>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</si>
  <si>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</si>
  <si>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</si>
  <si>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</si>
  <si>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</si>
  <si>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</si>
  <si>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</si>
  <si>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</si>
  <si>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</si>
  <si>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</si>
  <si>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</si>
  <si>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</si>
  <si>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</si>
  <si>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</si>
  <si>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</si>
  <si>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</si>
  <si>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</si>
  <si>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</si>
  <si>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</si>
  <si>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</si>
  <si>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</si>
  <si>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</si>
  <si>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</si>
  <si>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</si>
  <si>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</si>
  <si>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</si>
  <si>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</si>
  <si>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</si>
  <si>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</si>
  <si>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</si>
  <si>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</si>
  <si>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</si>
  <si>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</si>
  <si>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</si>
  <si>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</si>
  <si>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</si>
  <si>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</si>
  <si>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</si>
  <si>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</si>
  <si>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</si>
  <si>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</si>
  <si>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</si>
  <si>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</si>
  <si>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</si>
  <si>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</si>
  <si>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</si>
  <si>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</si>
  <si>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</si>
  <si>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</si>
  <si>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</si>
  <si>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</si>
  <si>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</si>
  <si>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</si>
  <si>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</si>
  <si>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</si>
  <si>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</si>
  <si>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</si>
  <si>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</si>
  <si>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</si>
  <si>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</si>
  <si>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</si>
  <si>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</si>
  <si>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</si>
  <si>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</si>
  <si>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</si>
  <si>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</si>
  <si>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</si>
  <si>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</si>
  <si>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</si>
  <si>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</si>
  <si>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</si>
  <si>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</si>
  <si>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</si>
  <si>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</si>
  <si>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</si>
  <si>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</si>
  <si>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</si>
  <si>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</si>
  <si>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</si>
  <si>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</si>
  <si>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</si>
  <si>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</si>
  <si>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</si>
  <si>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</si>
  <si>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</si>
  <si>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</si>
  <si>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</si>
  <si>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</si>
  <si>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</si>
  <si>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</si>
  <si>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</si>
  <si>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</si>
  <si>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</si>
  <si>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</si>
  <si>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</si>
  <si>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</si>
  <si>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</si>
  <si>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</si>
  <si>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</si>
  <si>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</si>
  <si>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</si>
  <si>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</si>
  <si>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</si>
  <si>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</si>
  <si>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</si>
  <si>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</si>
  <si>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</si>
  <si>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</si>
  <si>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</si>
  <si>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</si>
  <si>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</si>
  <si>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</si>
  <si>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</si>
  <si>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</si>
  <si>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</si>
  <si>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</si>
  <si>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</si>
  <si>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</si>
  <si>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</si>
  <si>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</si>
  <si>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</si>
  <si>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</si>
  <si>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</si>
  <si>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</si>
  <si>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</si>
  <si>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</si>
  <si>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</si>
  <si>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</si>
  <si>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</si>
  <si>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</si>
  <si>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</si>
  <si>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</si>
  <si>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</si>
  <si>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</si>
  <si>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</si>
  <si>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</si>
  <si>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</si>
  <si>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</si>
  <si>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</si>
  <si>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</si>
  <si>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</si>
  <si>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</si>
  <si>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</si>
  <si>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</si>
  <si>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</si>
  <si>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</si>
  <si>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</si>
  <si>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</si>
  <si>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</si>
  <si>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</si>
  <si>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</si>
  <si>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</si>
  <si>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</si>
  <si>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</si>
  <si>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</si>
  <si>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</si>
  <si>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</si>
  <si>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</si>
  <si>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</si>
  <si>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</si>
  <si>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</si>
  <si>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</si>
  <si>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</si>
  <si>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</si>
  <si>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</si>
  <si>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</si>
  <si>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</si>
  <si>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</si>
  <si>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</si>
  <si>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</si>
  <si>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</si>
  <si>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</si>
  <si>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</si>
  <si>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</si>
  <si>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</si>
  <si>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</si>
  <si>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</si>
  <si>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</si>
  <si>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</si>
  <si>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</si>
  <si>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</si>
  <si>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</si>
  <si>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</si>
  <si>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</si>
  <si>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</si>
  <si>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</si>
  <si>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</si>
  <si>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</si>
  <si>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</si>
  <si>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</si>
  <si>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</si>
  <si>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</si>
  <si>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</si>
  <si>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</si>
  <si>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</si>
  <si>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</si>
  <si>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</si>
  <si>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</si>
  <si>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</si>
  <si>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</si>
  <si>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</si>
  <si>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</si>
  <si>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</si>
  <si>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</si>
  <si>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</si>
  <si>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</si>
  <si>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</si>
  <si>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</si>
  <si>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</si>
  <si>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</si>
  <si>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</si>
  <si>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</si>
  <si>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</si>
  <si>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</si>
  <si>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</si>
  <si>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</si>
  <si>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</si>
  <si>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</si>
  <si>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</si>
  <si>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</si>
  <si>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</si>
  <si>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</si>
  <si>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</si>
  <si>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</si>
  <si>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</si>
  <si>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</si>
  <si>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</si>
  <si>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</si>
  <si>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</si>
  <si>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</si>
  <si>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</si>
  <si>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</si>
  <si>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</si>
  <si>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</si>
  <si>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</si>
  <si>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</si>
  <si>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</si>
  <si>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</si>
  <si>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</si>
  <si>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</si>
  <si>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</si>
  <si>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</si>
  <si>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</si>
  <si>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</si>
  <si>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</si>
  <si>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</si>
  <si>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</si>
  <si>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</si>
  <si>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</si>
  <si>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</si>
  <si>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</si>
  <si>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</si>
  <si>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</si>
  <si>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</si>
  <si>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</si>
  <si>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</si>
  <si>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</si>
  <si>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</si>
  <si>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</si>
  <si>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</si>
  <si>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</si>
  <si>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</si>
  <si>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</si>
  <si>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</si>
  <si>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</si>
  <si>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</si>
  <si>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</si>
  <si>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</si>
  <si>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</si>
  <si>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</si>
  <si>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</si>
  <si>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</si>
  <si>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</si>
  <si>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</si>
  <si>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</si>
  <si>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</si>
  <si>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</si>
  <si>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</si>
  <si>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</si>
  <si>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</si>
  <si>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</si>
  <si>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</si>
  <si>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</si>
  <si>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</si>
  <si>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</si>
  <si>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</si>
  <si>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</si>
  <si>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</si>
  <si>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</si>
  <si>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</si>
  <si>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</si>
  <si>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</si>
  <si>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</si>
  <si>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</si>
  <si>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</si>
  <si>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</si>
  <si>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</si>
  <si>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</si>
  <si>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</si>
  <si>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</si>
  <si>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</si>
  <si>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</si>
  <si>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</si>
  <si>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</si>
  <si>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</si>
  <si>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</si>
  <si>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</si>
  <si>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</si>
  <si>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</si>
  <si>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</si>
  <si>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</si>
  <si>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</si>
  <si>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</si>
  <si>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</si>
  <si>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</si>
  <si>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</si>
  <si>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</si>
  <si>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</si>
  <si>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</si>
  <si>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</si>
  <si>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</si>
  <si>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</si>
  <si>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</si>
  <si>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</si>
  <si>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</si>
  <si>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</si>
  <si>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</si>
  <si>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</si>
  <si>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</si>
  <si>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</si>
  <si>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</si>
  <si>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</si>
  <si>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</si>
  <si>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</si>
  <si>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</si>
  <si>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</si>
  <si>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</si>
  <si>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</si>
  <si>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</si>
  <si>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</si>
  <si>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</si>
  <si>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</si>
  <si>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</si>
  <si>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</si>
  <si>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</si>
  <si>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</si>
  <si>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</si>
  <si>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</si>
  <si>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</si>
  <si>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</si>
  <si>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</si>
  <si>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</si>
  <si>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</si>
  <si>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</si>
  <si>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</si>
  <si>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</si>
  <si>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</si>
  <si>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</si>
  <si>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</si>
  <si>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</si>
  <si>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</si>
  <si>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</si>
  <si>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</si>
  <si>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</si>
  <si>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</si>
  <si>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</si>
  <si>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</si>
  <si>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</si>
  <si>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</si>
  <si>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</si>
  <si>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</si>
  <si>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</si>
  <si>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</si>
  <si>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</si>
  <si>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</si>
  <si>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</si>
  <si>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</si>
  <si>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</si>
  <si>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</si>
  <si>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</si>
  <si>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</si>
  <si>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</si>
  <si>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</si>
  <si>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</si>
  <si>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</si>
  <si>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</si>
  <si>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</si>
  <si>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</si>
  <si>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</si>
  <si>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</si>
  <si>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</si>
  <si>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</si>
  <si>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</si>
  <si>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</si>
  <si>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</si>
  <si>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</si>
  <si>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</si>
  <si>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</si>
  <si>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</si>
  <si>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</si>
  <si>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</si>
  <si>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</si>
  <si>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</si>
  <si>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</si>
  <si>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</si>
  <si>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</si>
  <si>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</si>
  <si>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</si>
  <si>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</si>
  <si>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</si>
  <si>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</si>
  <si>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</si>
  <si>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</si>
  <si>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</si>
  <si>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</si>
  <si>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</si>
  <si>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</si>
  <si>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</si>
  <si>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</si>
  <si>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</si>
  <si>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</si>
  <si>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</si>
  <si>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</si>
  <si>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</si>
  <si>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</si>
  <si>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</si>
  <si>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</si>
  <si>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</si>
  <si>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</si>
  <si>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</si>
  <si>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</si>
  <si>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</si>
  <si>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</si>
  <si>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</si>
  <si>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</si>
  <si>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</si>
  <si>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</si>
  <si>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</si>
  <si>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</si>
  <si>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</si>
  <si>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</si>
  <si>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</si>
  <si>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</si>
  <si>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</si>
  <si>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</si>
  <si>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</si>
  <si>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</si>
  <si>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</si>
  <si>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</si>
  <si>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</si>
  <si>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</si>
  <si>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</si>
  <si>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</si>
  <si>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</si>
  <si>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</si>
  <si>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</si>
  <si>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</si>
  <si>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</si>
  <si>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</si>
  <si>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</si>
  <si>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</si>
  <si>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</si>
  <si>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</si>
  <si>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</si>
  <si>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</si>
  <si>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</si>
  <si>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</si>
  <si>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</si>
  <si>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</si>
  <si>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</si>
  <si>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</si>
  <si>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</si>
  <si>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</si>
  <si>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</si>
  <si>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</si>
  <si>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</si>
  <si>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</si>
  <si>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</si>
  <si>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</si>
  <si>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</si>
  <si>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</si>
  <si>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</si>
  <si>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</si>
  <si>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</si>
  <si>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</si>
  <si>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</si>
  <si>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</si>
  <si>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</si>
  <si>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</si>
  <si>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</si>
  <si>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</si>
  <si>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</si>
  <si>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</si>
  <si>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</si>
  <si>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</si>
  <si>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</si>
  <si>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</si>
  <si>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</si>
  <si>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</si>
  <si>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</si>
  <si>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</si>
  <si>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</si>
  <si>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</si>
  <si>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</si>
  <si>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</si>
  <si>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</si>
  <si>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</si>
  <si>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</si>
  <si>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</si>
  <si>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</si>
  <si>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</si>
  <si>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</si>
  <si>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</si>
  <si>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</si>
  <si>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</si>
  <si>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</si>
  <si>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</si>
  <si>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</si>
  <si>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</si>
  <si>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</si>
  <si>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</si>
  <si>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</si>
  <si>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</si>
  <si>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</si>
  <si>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</si>
  <si>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</si>
  <si>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</si>
  <si>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</si>
  <si>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</si>
  <si>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</si>
  <si>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</si>
  <si>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</si>
  <si>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</si>
  <si>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</si>
  <si>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</si>
  <si>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</si>
  <si>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</si>
  <si>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</si>
  <si>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</si>
  <si>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</si>
  <si>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</si>
  <si>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</si>
  <si>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</si>
  <si>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</si>
  <si>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</si>
  <si>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</si>
  <si>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</si>
  <si>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</si>
  <si>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</si>
  <si>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</si>
  <si>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</si>
  <si>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</si>
  <si>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</si>
  <si>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</si>
  <si>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</si>
  <si>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</si>
  <si>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</si>
  <si>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</si>
  <si>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</si>
  <si>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</si>
  <si>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</si>
  <si>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</si>
  <si>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</si>
  <si>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</si>
  <si>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</si>
  <si>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</si>
  <si>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</si>
  <si>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</si>
  <si>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</si>
  <si>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</si>
  <si>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</si>
  <si>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</si>
  <si>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</si>
  <si>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</si>
  <si>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</si>
  <si>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</si>
  <si>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</si>
  <si>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</si>
  <si>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</si>
  <si>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</si>
  <si>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</si>
  <si>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</si>
  <si>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</si>
  <si>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</si>
  <si>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</si>
  <si>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</si>
  <si>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</si>
  <si>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</si>
  <si>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</si>
  <si>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</si>
  <si>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</si>
  <si>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</si>
  <si>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</si>
  <si>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</si>
  <si>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</si>
  <si>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</si>
  <si>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</si>
  <si>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</si>
  <si>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</si>
  <si>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</si>
  <si>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</si>
  <si>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</si>
  <si>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</si>
  <si>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</si>
  <si>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</si>
  <si>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</si>
  <si>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</si>
  <si>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</si>
  <si>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</si>
  <si>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</si>
  <si>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</si>
  <si>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</si>
  <si>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</si>
  <si>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</si>
  <si>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</si>
  <si>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</si>
  <si>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</si>
  <si>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</si>
  <si>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</si>
  <si>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</si>
  <si>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</si>
  <si>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</si>
  <si>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</si>
  <si>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</si>
  <si>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</si>
  <si>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</si>
  <si>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</si>
  <si>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</si>
  <si>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</si>
  <si>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</si>
  <si>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</si>
  <si>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</si>
  <si>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</si>
  <si>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</si>
  <si>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</si>
  <si>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</si>
  <si>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</si>
  <si>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</si>
  <si>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</si>
  <si>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</si>
  <si>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</si>
  <si>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</si>
  <si>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</si>
  <si>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</si>
  <si>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</si>
  <si>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</si>
  <si>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</si>
  <si>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</si>
  <si>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</si>
  <si>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</si>
  <si>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</si>
  <si>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</si>
  <si>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</si>
  <si>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</si>
  <si>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</si>
  <si>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</si>
  <si>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</si>
  <si>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</si>
  <si>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</si>
  <si>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</si>
  <si>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</si>
  <si>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</si>
  <si>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</si>
  <si>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</si>
  <si>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</si>
  <si>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</si>
  <si>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</si>
  <si>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</si>
  <si>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</si>
  <si>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</si>
  <si>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</si>
  <si>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</si>
  <si>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</si>
  <si>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</si>
  <si>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</si>
  <si>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</si>
  <si>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</si>
  <si>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</si>
  <si>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</si>
  <si>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</si>
  <si>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</si>
  <si>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</si>
  <si>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</si>
  <si>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</si>
  <si>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</si>
  <si>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</si>
  <si>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</si>
  <si>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</si>
  <si>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</si>
  <si>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</si>
  <si>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</si>
  <si>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</si>
  <si>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</si>
  <si>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</si>
  <si>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</si>
  <si>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</si>
  <si>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</si>
  <si>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</si>
  <si>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</si>
  <si>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</si>
  <si>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</si>
  <si>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</si>
  <si>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</si>
  <si>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</si>
  <si>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</si>
  <si>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</si>
  <si>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</si>
  <si>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</si>
  <si>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</si>
  <si>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</si>
  <si>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</si>
  <si>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</si>
  <si>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</si>
  <si>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</si>
  <si>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</si>
  <si>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</si>
  <si>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</si>
  <si>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</si>
  <si>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</si>
  <si>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</si>
  <si>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</si>
  <si>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</si>
  <si>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</si>
  <si>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</si>
  <si>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</si>
  <si>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</si>
  <si>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</si>
  <si>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</si>
  <si>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</si>
  <si>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</si>
  <si>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</si>
  <si>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</si>
  <si>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</si>
  <si>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</si>
  <si>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</si>
  <si>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</si>
  <si>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</si>
  <si>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</si>
  <si>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</si>
  <si>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</si>
  <si>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</si>
  <si>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</si>
  <si>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</si>
  <si>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</si>
  <si>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</si>
  <si>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</si>
  <si>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</si>
  <si>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</si>
  <si>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</si>
  <si>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</si>
  <si>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</si>
  <si>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</si>
  <si>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</si>
  <si>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</si>
  <si>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</si>
  <si>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</si>
  <si>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</si>
  <si>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</si>
  <si>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</si>
  <si>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</si>
  <si>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</si>
  <si>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</si>
  <si>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</si>
  <si>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</si>
  <si>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</si>
  <si>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</si>
  <si>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</si>
  <si>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</si>
  <si>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</si>
  <si>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</si>
  <si>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</si>
  <si>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</si>
  <si>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</si>
  <si>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</si>
  <si>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</si>
  <si>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</si>
  <si>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</si>
  <si>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</si>
  <si>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</si>
  <si>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</si>
  <si>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</si>
  <si>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</si>
  <si>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</si>
  <si>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</si>
  <si>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</si>
  <si>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</si>
  <si>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</si>
  <si>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</si>
  <si>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</si>
  <si>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</si>
  <si>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</si>
  <si>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</si>
  <si>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</si>
  <si>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</si>
  <si>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</si>
  <si>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</si>
  <si>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</si>
  <si>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</si>
  <si>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</si>
  <si>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</si>
  <si>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</si>
  <si>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</si>
  <si>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</si>
  <si>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</si>
  <si>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</si>
  <si>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</si>
  <si>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</si>
  <si>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</si>
  <si>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</si>
  <si>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</si>
  <si>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</si>
  <si>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</si>
  <si>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</si>
  <si>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</si>
  <si>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</si>
  <si>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</si>
  <si>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</si>
  <si>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</si>
  <si>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</si>
  <si>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</si>
  <si>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</si>
  <si>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</si>
  <si>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</si>
  <si>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</si>
  <si>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</si>
  <si>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</si>
  <si>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</si>
  <si>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</si>
  <si>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</si>
  <si>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</si>
  <si>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</si>
  <si>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</si>
  <si>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</si>
  <si>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</si>
  <si>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</si>
  <si>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</si>
  <si>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</si>
  <si>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</si>
  <si>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</si>
  <si>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</si>
  <si>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</si>
  <si>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</si>
  <si>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</si>
  <si>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</si>
  <si>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</si>
  <si>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</si>
  <si>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</si>
  <si>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</si>
  <si>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</si>
  <si>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</si>
  <si>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</si>
  <si>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</si>
  <si>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</si>
  <si>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</si>
  <si>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</si>
  <si>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</si>
  <si>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</si>
  <si>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</si>
  <si>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</si>
  <si>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</si>
  <si>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</si>
  <si>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</si>
  <si>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</si>
  <si>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</si>
  <si>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</si>
  <si>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</si>
  <si>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</si>
  <si>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</si>
  <si>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</si>
  <si>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</si>
  <si>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</si>
  <si>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</si>
  <si>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</si>
  <si>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</si>
  <si>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</si>
  <si>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</si>
  <si>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</si>
  <si>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</si>
  <si>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</si>
  <si>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</si>
  <si>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</si>
  <si>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</si>
  <si>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</si>
  <si>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</si>
  <si>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</si>
  <si>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</si>
  <si>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</si>
  <si>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</si>
  <si>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</si>
  <si>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</si>
  <si>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</si>
  <si>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</si>
  <si>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</si>
  <si>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</si>
  <si>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</si>
  <si>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</si>
  <si>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</si>
  <si>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</si>
  <si>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</si>
  <si>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</si>
  <si>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</si>
  <si>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</si>
  <si>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</si>
  <si>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</si>
  <si>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</si>
  <si>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</si>
  <si>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</si>
  <si>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</si>
  <si>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</si>
  <si>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</si>
  <si>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</si>
  <si>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</si>
  <si>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</si>
  <si>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</si>
  <si>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</si>
  <si>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</si>
  <si>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</si>
  <si>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</si>
  <si>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</si>
  <si>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</si>
  <si>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</si>
  <si>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</si>
  <si>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</si>
  <si>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</si>
  <si>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</si>
  <si>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</si>
  <si>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</si>
  <si>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</si>
  <si>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</si>
  <si>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</si>
  <si>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</si>
  <si>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</si>
  <si>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</si>
  <si>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</si>
  <si>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</si>
  <si>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</si>
  <si>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</si>
  <si>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</si>
  <si>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</si>
  <si>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</si>
  <si>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</si>
  <si>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</si>
  <si>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</si>
  <si>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</si>
  <si>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</si>
  <si>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</si>
  <si>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</si>
  <si>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</si>
  <si>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</si>
  <si>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</si>
  <si>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</si>
  <si>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</si>
  <si>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</si>
  <si>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</si>
  <si>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</si>
  <si>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</si>
  <si>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</si>
  <si>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</si>
  <si>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</si>
  <si>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</si>
  <si>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</si>
  <si>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</si>
  <si>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</si>
  <si>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</si>
  <si>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</si>
  <si>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</si>
  <si>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</si>
  <si>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</si>
  <si>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</si>
  <si>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</si>
  <si>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</si>
  <si>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</si>
  <si>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</si>
  <si>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</si>
  <si>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</si>
  <si>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</si>
  <si>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</si>
  <si>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</si>
  <si>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</si>
  <si>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</si>
  <si>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</si>
  <si>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</si>
  <si>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</si>
  <si>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</si>
  <si>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</si>
  <si>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</si>
  <si>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</si>
  <si>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</si>
  <si>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</si>
  <si>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</si>
  <si>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</si>
  <si>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</si>
  <si>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</si>
  <si>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</si>
  <si>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</si>
  <si>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</si>
  <si>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</si>
  <si>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</si>
  <si>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</si>
  <si>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</si>
  <si>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</si>
  <si>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</si>
  <si>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</si>
  <si>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</si>
  <si>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</si>
  <si>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</si>
  <si>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</si>
  <si>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</si>
  <si>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</si>
  <si>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</si>
  <si>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</si>
  <si>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</si>
  <si>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</si>
  <si>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</si>
  <si>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</si>
  <si>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</si>
  <si>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</si>
  <si>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</si>
  <si>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</si>
  <si>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</si>
  <si>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</si>
  <si>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</si>
  <si>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</si>
  <si>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</si>
  <si>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</si>
  <si>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</si>
  <si>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</si>
  <si>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</si>
  <si>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</si>
  <si>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</si>
  <si>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</si>
  <si>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</si>
  <si>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</si>
  <si>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</si>
  <si>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</si>
  <si>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</si>
  <si>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</si>
  <si>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</si>
  <si>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</si>
  <si>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</si>
  <si>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</si>
  <si>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</si>
  <si>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</si>
  <si>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</si>
  <si>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</si>
  <si>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</si>
  <si>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</si>
  <si>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</si>
  <si>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</si>
  <si>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</si>
  <si>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</si>
  <si>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</si>
  <si>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</si>
  <si>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</si>
  <si>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</si>
  <si>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</si>
  <si>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</si>
  <si>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</si>
  <si>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</si>
  <si>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</si>
  <si>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</si>
  <si>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</si>
  <si>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</si>
  <si>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</si>
  <si>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</si>
  <si>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</si>
  <si>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</si>
  <si>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</si>
  <si>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</si>
  <si>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</si>
  <si>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</si>
  <si>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</si>
  <si>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</si>
  <si>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</si>
  <si>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</si>
  <si>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</si>
  <si>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</si>
  <si>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</si>
  <si>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</si>
  <si>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</si>
  <si>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</si>
  <si>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</si>
  <si>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</si>
  <si>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</si>
  <si>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</si>
  <si>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</si>
  <si>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</si>
  <si>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</si>
  <si>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</si>
  <si>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</si>
  <si>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</si>
  <si>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</si>
  <si>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</si>
  <si>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</si>
  <si>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</si>
  <si>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</si>
  <si>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</si>
  <si>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</si>
  <si>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</si>
  <si>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</si>
  <si>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</si>
  <si>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</si>
  <si>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</si>
  <si>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</si>
  <si>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</si>
  <si>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</si>
  <si>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</si>
  <si>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</si>
  <si>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</si>
  <si>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</si>
  <si>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</si>
  <si>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</si>
  <si>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</si>
  <si>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</si>
  <si>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</si>
  <si>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</si>
  <si>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</si>
  <si>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</si>
  <si>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</si>
  <si>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</si>
  <si>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</si>
  <si>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</si>
  <si>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</si>
  <si>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</si>
  <si>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</si>
  <si>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</si>
  <si>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</si>
  <si>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</si>
  <si>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</si>
  <si>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</si>
  <si>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</si>
  <si>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</si>
  <si>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</si>
  <si>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</si>
  <si>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</si>
  <si>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</si>
  <si>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</si>
  <si>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</si>
  <si>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</si>
  <si>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</si>
  <si>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</si>
  <si>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</si>
  <si>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</si>
  <si>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</si>
  <si>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</si>
  <si>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</si>
  <si>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</si>
  <si>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</si>
  <si>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</si>
  <si>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</si>
  <si>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</si>
  <si>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</si>
  <si>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</si>
  <si>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</si>
  <si>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</si>
  <si>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</si>
  <si>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</si>
  <si>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</si>
  <si>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</si>
  <si>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</si>
  <si>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</si>
  <si>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</si>
  <si>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</si>
  <si>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</si>
  <si>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</si>
  <si>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</si>
  <si>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</si>
  <si>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</si>
  <si>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</si>
  <si>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</si>
  <si>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</si>
  <si>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</si>
  <si>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</si>
  <si>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</si>
  <si>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</si>
  <si>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</si>
  <si>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</si>
  <si>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</si>
  <si>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</si>
  <si>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</si>
  <si>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</si>
  <si>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</si>
  <si>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</si>
  <si>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</si>
  <si>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</si>
  <si>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</si>
  <si>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</si>
  <si>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</si>
  <si>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</si>
  <si>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</si>
  <si>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</si>
  <si>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</si>
  <si>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</si>
  <si>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</si>
  <si>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</si>
  <si>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</si>
  <si>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</si>
  <si>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</si>
  <si>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</si>
  <si>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</si>
  <si>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</si>
  <si>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</si>
  <si>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</si>
  <si>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</si>
  <si>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</si>
  <si>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</si>
  <si>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</si>
  <si>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</si>
  <si>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</si>
  <si>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</si>
  <si>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</si>
  <si>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</si>
  <si>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</si>
  <si>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</si>
  <si>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</si>
  <si>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</si>
  <si>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</si>
  <si>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</si>
  <si>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</si>
  <si>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</si>
  <si>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</si>
  <si>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</si>
  <si>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</si>
  <si>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</si>
  <si>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</si>
  <si>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</si>
  <si>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</si>
  <si>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</si>
  <si>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</si>
  <si>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</si>
  <si>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</si>
  <si>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</si>
  <si>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</si>
  <si>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</si>
  <si>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</si>
  <si>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</si>
  <si>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</si>
  <si>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</si>
  <si>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</si>
  <si>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</si>
  <si>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</si>
  <si>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</si>
  <si>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</si>
  <si>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</si>
  <si>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</si>
  <si>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</si>
  <si>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</si>
  <si>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</si>
  <si>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</si>
  <si>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</si>
  <si>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</si>
  <si>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</si>
  <si>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</si>
  <si>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</si>
  <si>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</si>
  <si>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</si>
  <si>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</si>
  <si>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</si>
  <si>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</si>
  <si>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</si>
  <si>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</si>
  <si>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</si>
  <si>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</si>
  <si>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</si>
  <si>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</si>
  <si>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</si>
  <si>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</si>
  <si>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</si>
  <si>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</si>
  <si>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</si>
  <si>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</si>
  <si>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</si>
  <si>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</si>
  <si>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</si>
  <si>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</si>
  <si>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</si>
  <si>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</si>
  <si>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</si>
  <si>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</si>
  <si>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</si>
  <si>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</si>
  <si>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</si>
  <si>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</si>
  <si>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</si>
  <si>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</si>
  <si>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</si>
  <si>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</si>
  <si>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</si>
  <si>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</si>
  <si>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</si>
  <si>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</si>
  <si>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</si>
  <si>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</si>
  <si>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</si>
  <si>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</si>
  <si>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</si>
  <si>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</si>
  <si>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</si>
  <si>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</si>
  <si>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</si>
  <si>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</si>
  <si>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</si>
  <si>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</si>
  <si>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</si>
  <si>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</si>
  <si>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</si>
  <si>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</si>
  <si>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</si>
  <si>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</si>
  <si>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</si>
  <si>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</si>
  <si>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</si>
  <si>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</si>
  <si>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</si>
  <si>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</si>
  <si>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</si>
  <si>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</si>
  <si>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</si>
  <si>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</si>
  <si>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</si>
  <si>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</si>
  <si>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</si>
  <si>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</si>
  <si>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</si>
  <si>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</si>
  <si>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</si>
  <si>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</si>
  <si>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</si>
  <si>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</si>
  <si>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</si>
  <si>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</si>
  <si>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</si>
  <si>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</si>
  <si>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</si>
  <si>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</si>
  <si>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</si>
  <si>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</si>
  <si>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</si>
  <si>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</si>
  <si>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</si>
  <si>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</si>
  <si>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</si>
  <si>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</si>
  <si>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</si>
  <si>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</si>
  <si>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</si>
  <si>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</si>
  <si>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</si>
  <si>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</si>
  <si>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</si>
  <si>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</si>
  <si>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</si>
  <si>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</si>
  <si>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</si>
  <si>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</si>
  <si>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</si>
  <si>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</si>
  <si>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</si>
  <si>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</si>
  <si>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</si>
  <si>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</si>
  <si>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</si>
  <si>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</si>
  <si>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</si>
  <si>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</si>
  <si>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</si>
  <si>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</si>
  <si>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</si>
  <si>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</si>
  <si>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</si>
  <si>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</si>
  <si>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</si>
  <si>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</si>
  <si>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</si>
  <si>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</si>
  <si>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</si>
  <si>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</si>
  <si>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</si>
  <si>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</si>
  <si>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</si>
  <si>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</si>
  <si>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</si>
  <si>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</si>
  <si>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</si>
  <si>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</si>
  <si>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</si>
  <si>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</si>
  <si>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</si>
  <si>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</si>
  <si>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</si>
  <si>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</si>
  <si>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</si>
  <si>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</si>
  <si>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</si>
  <si>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</si>
  <si>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</si>
  <si>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</si>
  <si>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</si>
  <si>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</si>
  <si>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</si>
  <si>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</si>
  <si>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</si>
  <si>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</si>
  <si>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</si>
  <si>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</si>
  <si>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</si>
  <si>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</si>
  <si>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</si>
  <si>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</si>
  <si>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</si>
  <si>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</si>
  <si>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</si>
  <si>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</si>
  <si>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</si>
  <si>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</si>
  <si>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</si>
  <si>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</si>
  <si>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</si>
  <si>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</si>
  <si>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</si>
  <si>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</si>
  <si>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</si>
  <si>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</si>
  <si>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</si>
  <si>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</si>
  <si>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</si>
  <si>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</si>
  <si>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</si>
  <si>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</si>
  <si>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</si>
  <si>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</si>
  <si>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</si>
  <si>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</si>
  <si>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</si>
  <si>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</si>
  <si>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</si>
  <si>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</si>
  <si>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</si>
  <si>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</si>
  <si>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</si>
  <si>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</si>
  <si>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</si>
  <si>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</si>
  <si>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</si>
  <si>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</si>
  <si>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</si>
  <si>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</si>
  <si>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</si>
  <si>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</si>
  <si>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</si>
  <si>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</si>
  <si>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</si>
  <si>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</si>
  <si>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</si>
  <si>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</si>
  <si>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</si>
  <si>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</si>
  <si>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</si>
  <si>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</si>
  <si>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</si>
  <si>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</si>
  <si>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</si>
  <si>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</si>
  <si>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</si>
  <si>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</si>
  <si>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</si>
  <si>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</si>
  <si>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</si>
  <si>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</si>
  <si>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</si>
  <si>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</si>
  <si>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</si>
  <si>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</si>
  <si>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</si>
  <si>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</si>
  <si>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</si>
  <si>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</si>
  <si>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</si>
  <si>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</si>
  <si>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</si>
  <si>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</si>
  <si>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</si>
  <si>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</si>
  <si>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</si>
  <si>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</si>
  <si>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</si>
  <si>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</si>
  <si>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</si>
  <si>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</si>
  <si>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</si>
  <si>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</si>
  <si>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</si>
  <si>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</si>
  <si>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</si>
  <si>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</si>
  <si>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</si>
  <si>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</si>
  <si>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</si>
  <si>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</si>
  <si>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</si>
  <si>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</si>
  <si>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</si>
  <si>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</si>
  <si>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</si>
  <si>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</si>
  <si>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</si>
  <si>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</si>
  <si>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</si>
  <si>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</si>
  <si>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</si>
  <si>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</si>
  <si>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</si>
  <si>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</si>
  <si>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</si>
  <si>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</si>
  <si>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</si>
  <si>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</si>
  <si>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</si>
  <si>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</si>
  <si>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</si>
  <si>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</si>
  <si>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</si>
  <si>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</si>
  <si>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</si>
  <si>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</si>
  <si>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</si>
  <si>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</si>
  <si>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</si>
  <si>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</si>
  <si>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</si>
  <si>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</si>
  <si>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</si>
  <si>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</si>
  <si>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</si>
  <si>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</si>
  <si>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</si>
  <si>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</si>
  <si>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</si>
  <si>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</si>
  <si>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</si>
  <si>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</si>
  <si>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</si>
  <si>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</si>
  <si>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</si>
  <si>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</si>
  <si>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</si>
  <si>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</si>
  <si>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</si>
  <si>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</si>
  <si>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</si>
  <si>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</si>
  <si>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</si>
  <si>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</si>
  <si>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</si>
  <si>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</si>
  <si>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</si>
  <si>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</si>
  <si>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</si>
  <si>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</si>
  <si>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</si>
  <si>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</si>
  <si>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</si>
  <si>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</si>
  <si>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</si>
  <si>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</si>
  <si>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</si>
  <si>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</si>
  <si>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</si>
  <si>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</si>
  <si>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</si>
  <si>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</si>
  <si>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</si>
  <si>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</si>
  <si>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</si>
  <si>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</si>
  <si>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</si>
  <si>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</si>
  <si>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</si>
  <si>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</si>
  <si>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</si>
  <si>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</si>
  <si>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</si>
  <si>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</si>
  <si>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</si>
  <si>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</si>
  <si>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</si>
  <si>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</si>
  <si>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</si>
  <si>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</si>
  <si>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</si>
  <si>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</si>
  <si>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</si>
  <si>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</si>
  <si>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</si>
  <si>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</si>
  <si>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</si>
  <si>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</si>
  <si>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</si>
  <si>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</si>
  <si>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</si>
  <si>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</si>
  <si>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</si>
  <si>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</si>
  <si>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</si>
  <si>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</si>
  <si>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</si>
  <si>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</si>
  <si>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</si>
  <si>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</si>
  <si>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</si>
  <si>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</si>
  <si>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</si>
  <si>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</si>
  <si>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</si>
  <si>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</si>
  <si>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</si>
  <si>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</si>
  <si>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</si>
  <si>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</si>
  <si>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</si>
  <si>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</si>
  <si>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</si>
  <si>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</si>
  <si>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</si>
  <si>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</si>
  <si>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</si>
  <si>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</si>
  <si>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</si>
  <si>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</si>
  <si>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</si>
  <si>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</si>
  <si>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</si>
  <si>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</si>
  <si>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</si>
  <si>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</si>
  <si>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</si>
  <si>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</si>
  <si>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</si>
  <si>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</si>
  <si>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</si>
  <si>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</si>
  <si>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</si>
  <si>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</si>
  <si>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</si>
  <si>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</si>
  <si>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</si>
  <si>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</si>
  <si>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</si>
  <si>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</si>
  <si>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</si>
  <si>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</si>
  <si>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</si>
  <si>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</si>
  <si>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</si>
  <si>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</si>
  <si>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</si>
  <si>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</si>
  <si>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</si>
  <si>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</si>
  <si>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</si>
  <si>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</si>
  <si>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</si>
  <si>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</si>
  <si>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</si>
  <si>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</si>
  <si>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</si>
  <si>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</si>
  <si>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</si>
  <si>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</si>
  <si>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</si>
  <si>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</si>
  <si>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</si>
  <si>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</si>
  <si>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</si>
  <si>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</si>
  <si>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</si>
  <si>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</si>
  <si>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</si>
  <si>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</si>
  <si>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</si>
  <si>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</si>
  <si>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</si>
  <si>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</si>
  <si>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</si>
  <si>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</si>
  <si>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</si>
  <si>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</si>
  <si>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</si>
  <si>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</si>
  <si>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</si>
  <si>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</si>
  <si>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</si>
  <si>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</si>
  <si>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</si>
  <si>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</si>
  <si>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</si>
  <si>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</si>
  <si>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</si>
  <si>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</si>
  <si>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</si>
  <si>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</si>
  <si>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</si>
  <si>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</si>
  <si>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</si>
  <si>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</si>
  <si>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</si>
  <si>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</si>
  <si>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</si>
  <si>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</si>
  <si>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</si>
  <si>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</si>
  <si>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</si>
  <si>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</si>
  <si>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</si>
  <si>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</si>
  <si>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</si>
  <si>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</si>
  <si>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</si>
  <si>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</si>
  <si>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</si>
  <si>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</si>
  <si>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</si>
  <si>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</si>
  <si>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</si>
  <si>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</si>
  <si>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</si>
  <si>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</si>
  <si>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</si>
  <si>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</si>
  <si>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</si>
  <si>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</si>
  <si>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</si>
  <si>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</si>
  <si>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</si>
  <si>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</si>
  <si>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</si>
  <si>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</si>
  <si>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</si>
  <si>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</si>
  <si>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</si>
  <si>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</si>
  <si>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</si>
  <si>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</si>
  <si>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</si>
  <si>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</si>
  <si>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</si>
  <si>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</si>
  <si>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</si>
  <si>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</si>
  <si>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</si>
  <si>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</si>
  <si>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</si>
  <si>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</si>
  <si>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</si>
  <si>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</si>
  <si>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</si>
  <si>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</si>
  <si>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</si>
  <si>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</si>
  <si>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</si>
  <si>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</si>
  <si>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</si>
  <si>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</si>
  <si>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</si>
  <si>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</si>
  <si>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</si>
  <si>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</si>
  <si>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</si>
  <si>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</si>
  <si>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</si>
  <si>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</si>
  <si>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</si>
  <si>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</si>
  <si>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</si>
  <si>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</si>
  <si>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</si>
  <si>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</si>
  <si>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</si>
  <si>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</si>
  <si>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</si>
  <si>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</si>
  <si>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</si>
  <si>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</si>
  <si>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</si>
  <si>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</si>
  <si>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</si>
  <si>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</si>
  <si>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</si>
  <si>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</si>
  <si>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</si>
  <si>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</si>
  <si>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</si>
  <si>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</si>
  <si>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</si>
  <si>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</si>
  <si>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</si>
  <si>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</si>
  <si>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</si>
  <si>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</si>
  <si>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</si>
  <si>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</si>
  <si>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</si>
  <si>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</si>
  <si>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</si>
  <si>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</si>
  <si>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</si>
  <si>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</si>
  <si>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</si>
  <si>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</si>
  <si>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</si>
  <si>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</si>
  <si>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</si>
  <si>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</si>
  <si>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</si>
  <si>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</si>
  <si>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</si>
  <si>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</si>
  <si>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</si>
  <si>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</si>
  <si>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</si>
  <si>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</si>
  <si>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</si>
  <si>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</si>
  <si>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</si>
  <si>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</si>
  <si>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</si>
  <si>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</si>
  <si>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</si>
  <si>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</si>
  <si>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</si>
  <si>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</si>
  <si>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</si>
  <si>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</si>
  <si>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</si>
  <si>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</si>
  <si>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</si>
  <si>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</si>
  <si>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</si>
  <si>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</si>
  <si>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</si>
  <si>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</si>
  <si>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</si>
  <si>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</si>
  <si>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</si>
  <si>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</si>
  <si>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</si>
  <si>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</si>
  <si>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</si>
  <si>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</si>
  <si>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</si>
  <si>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</si>
  <si>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</si>
  <si>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</si>
  <si>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</si>
  <si>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</si>
  <si>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</si>
  <si>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</si>
  <si>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</si>
  <si>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</si>
  <si>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</si>
  <si>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</si>
  <si>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</si>
  <si>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</si>
  <si>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</si>
  <si>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</si>
  <si>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</si>
  <si>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</si>
  <si>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</si>
  <si>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</si>
  <si>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</si>
  <si>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</si>
  <si>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</si>
  <si>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</si>
  <si>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</si>
  <si>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</si>
  <si>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</si>
  <si>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</si>
  <si>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</si>
  <si>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</si>
  <si>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</si>
  <si>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</si>
  <si>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</si>
  <si>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</si>
  <si>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</si>
  <si>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</si>
  <si>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</si>
  <si>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</si>
  <si>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</si>
  <si>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</si>
  <si>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</si>
  <si>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</si>
  <si>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</si>
  <si>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</si>
  <si>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</si>
  <si>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</si>
  <si>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</si>
  <si>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</si>
  <si>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</si>
  <si>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</si>
  <si>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</si>
  <si>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</si>
  <si>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</si>
  <si>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</si>
  <si>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</si>
  <si>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</si>
  <si>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</si>
  <si>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</si>
  <si>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</si>
  <si>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</si>
  <si>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</si>
  <si>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</si>
  <si>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</si>
  <si>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</si>
  <si>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</si>
  <si>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</si>
  <si>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</si>
  <si>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</si>
  <si>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</si>
  <si>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</si>
  <si>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</si>
  <si>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</si>
  <si>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</si>
  <si>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</si>
  <si>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</si>
  <si>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</si>
  <si>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</si>
  <si>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</si>
  <si>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</si>
  <si>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</si>
  <si>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</si>
  <si>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</si>
  <si>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</si>
  <si>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</si>
  <si>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</si>
  <si>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</si>
  <si>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</si>
  <si>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</si>
  <si>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</si>
  <si>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</si>
  <si>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</si>
  <si>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</si>
  <si>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</si>
  <si>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</si>
  <si>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</si>
  <si>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</si>
  <si>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</si>
  <si>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</si>
  <si>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</si>
  <si>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</si>
  <si>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</si>
  <si>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</si>
  <si>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</si>
  <si>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</si>
  <si>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</si>
  <si>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</si>
  <si>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</si>
  <si>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</si>
  <si>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</si>
  <si>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</si>
  <si>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</si>
  <si>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</si>
  <si>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</si>
  <si>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</si>
  <si>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</si>
  <si>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</si>
  <si>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</si>
  <si>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</si>
  <si>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</si>
  <si>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</si>
  <si>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</si>
  <si>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</si>
  <si>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</si>
  <si>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</si>
  <si>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</si>
  <si>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</si>
  <si>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</si>
  <si>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</si>
  <si>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</si>
  <si>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</si>
  <si>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</si>
  <si>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</si>
  <si>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</si>
  <si>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</si>
  <si>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</si>
  <si>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</si>
  <si>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</si>
  <si>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</si>
  <si>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</si>
  <si>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</si>
  <si>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</si>
  <si>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</si>
  <si>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</si>
  <si>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</si>
  <si>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</si>
  <si>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</si>
  <si>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</si>
  <si>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</si>
  <si>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</si>
  <si>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</si>
  <si>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</si>
  <si>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</si>
  <si>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</si>
  <si>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</si>
  <si>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</si>
  <si>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</si>
  <si>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</si>
  <si>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</si>
  <si>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</si>
  <si>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</si>
  <si>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</si>
  <si>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</si>
  <si>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</si>
  <si>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</si>
  <si>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</si>
  <si>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</si>
  <si>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</si>
  <si>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</si>
  <si>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</si>
  <si>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</si>
  <si>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</si>
  <si>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</si>
  <si>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</si>
  <si>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</si>
  <si>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</si>
  <si>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</si>
  <si>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</si>
  <si>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</si>
  <si>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</si>
  <si>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</si>
  <si>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</si>
  <si>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</si>
  <si>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</si>
  <si>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</si>
  <si>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</si>
  <si>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</si>
  <si>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</si>
  <si>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</si>
  <si>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</si>
  <si>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</si>
  <si>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</si>
  <si>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</si>
  <si>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</si>
  <si>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</si>
  <si>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</si>
  <si>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</si>
  <si>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</si>
  <si>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</si>
  <si>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</si>
  <si>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</si>
  <si>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</si>
  <si>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</si>
  <si>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</si>
  <si>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</si>
  <si>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</si>
  <si>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</si>
  <si>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</si>
  <si>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</si>
  <si>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</si>
  <si>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</si>
  <si>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</si>
  <si>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</si>
  <si>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</si>
  <si>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</si>
  <si>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</si>
  <si>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</si>
  <si>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</si>
  <si>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</si>
  <si>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</si>
  <si>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</si>
  <si>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</si>
  <si>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</si>
  <si>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</si>
  <si>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</si>
  <si>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</si>
  <si>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</si>
  <si>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</si>
  <si>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</si>
  <si>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</si>
  <si>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</si>
  <si>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</si>
  <si>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</si>
  <si>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</si>
  <si>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</si>
  <si>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</si>
  <si>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</si>
  <si>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</si>
  <si>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</si>
  <si>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</si>
  <si>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</si>
  <si>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</si>
  <si>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</si>
  <si>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</si>
  <si>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</si>
  <si>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</si>
  <si>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</si>
  <si>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</si>
  <si>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</si>
  <si>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</si>
  <si>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</si>
  <si>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</si>
  <si>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</si>
  <si>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</si>
  <si>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</si>
  <si>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</si>
  <si>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</si>
  <si>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</si>
  <si>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</si>
  <si>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</si>
  <si>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</si>
  <si>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</si>
  <si>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</si>
  <si>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</si>
  <si>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</si>
  <si>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</si>
  <si>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</si>
  <si>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</si>
  <si>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</si>
  <si>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</si>
  <si>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</si>
  <si>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</si>
  <si>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</si>
  <si>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</si>
  <si>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</si>
  <si>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</si>
  <si>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</si>
  <si>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</si>
  <si>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</si>
  <si>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</si>
  <si>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</si>
  <si>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</si>
  <si>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</si>
  <si>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</si>
  <si>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</si>
  <si>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</si>
  <si>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</si>
  <si>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</si>
  <si>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</si>
  <si>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</si>
  <si>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</si>
  <si>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</si>
  <si>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</si>
  <si>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</si>
  <si>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</si>
  <si>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</si>
  <si>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</si>
  <si>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</si>
  <si>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</si>
  <si>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</si>
  <si>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</si>
  <si>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</si>
  <si>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</si>
  <si>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</si>
  <si>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</si>
  <si>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</si>
  <si>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</si>
  <si>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</si>
  <si>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</si>
  <si>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</si>
  <si>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</si>
  <si>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</si>
  <si>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</si>
  <si>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</si>
  <si>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</si>
  <si>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</si>
  <si>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</si>
  <si>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</si>
  <si>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</si>
  <si>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</si>
  <si>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</si>
  <si>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</si>
  <si>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</si>
  <si>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</si>
  <si>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</si>
  <si>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</si>
  <si>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</si>
  <si>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</si>
  <si>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</si>
  <si>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</si>
  <si>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</si>
  <si>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</si>
  <si>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</si>
  <si>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</si>
  <si>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</si>
  <si>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</si>
  <si>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</si>
  <si>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</si>
  <si>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</si>
  <si>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</si>
  <si>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</si>
  <si>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</si>
  <si>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</si>
  <si>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</si>
  <si>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</si>
  <si>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</si>
  <si>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</si>
  <si>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</si>
  <si>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</si>
  <si>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</si>
  <si>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</si>
  <si>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</si>
  <si>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</si>
  <si>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</si>
  <si>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</si>
  <si>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</si>
  <si>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</si>
  <si>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</si>
  <si>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</si>
  <si>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</si>
  <si>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</si>
  <si>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</si>
  <si>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</si>
  <si>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</si>
  <si>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</si>
  <si>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</si>
  <si>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</si>
  <si>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</si>
  <si>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</si>
  <si>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</si>
  <si>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</si>
  <si>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</si>
  <si>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</si>
  <si>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</si>
  <si>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</si>
  <si>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</si>
  <si>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</si>
  <si>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</si>
  <si>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</si>
  <si>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</si>
  <si>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</si>
  <si>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</si>
  <si>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</si>
  <si>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</si>
  <si>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</si>
  <si>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</si>
  <si>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</si>
  <si>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</si>
  <si>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</si>
  <si>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</si>
  <si>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</si>
  <si>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</si>
  <si>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</si>
  <si>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</si>
  <si>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</si>
  <si>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</si>
  <si>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</si>
  <si>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</si>
  <si>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</si>
  <si>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</si>
  <si>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</si>
  <si>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</si>
  <si>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</si>
  <si>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</si>
  <si>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</si>
  <si>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</si>
  <si>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</si>
  <si>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</si>
  <si>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</si>
  <si>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</si>
  <si>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</si>
  <si>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</si>
  <si>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</si>
  <si>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</si>
  <si>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</si>
  <si>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</si>
  <si>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</si>
  <si>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</si>
  <si>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</si>
  <si>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</si>
  <si>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</si>
  <si>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</si>
  <si>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</si>
  <si>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</si>
  <si>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</si>
  <si>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</si>
  <si>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</si>
  <si>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</si>
  <si>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</si>
  <si>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</si>
  <si>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</si>
  <si>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</si>
  <si>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</si>
  <si>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</si>
  <si>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</si>
  <si>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</si>
  <si>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</si>
  <si>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</si>
  <si>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</si>
  <si>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</si>
  <si>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</si>
  <si>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</si>
  <si>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</si>
  <si>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</si>
  <si>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</si>
  <si>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</si>
  <si>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</si>
  <si>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</si>
  <si>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</si>
  <si>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</si>
  <si>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</si>
  <si>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</si>
  <si>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</si>
  <si>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</si>
  <si>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</si>
  <si>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</si>
  <si>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</si>
  <si>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</si>
  <si>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</si>
  <si>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</si>
  <si>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</si>
  <si>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</si>
  <si>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</si>
  <si>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</si>
  <si>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</si>
  <si>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</si>
  <si>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</si>
  <si>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</si>
  <si>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</si>
  <si>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</si>
  <si>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</si>
  <si>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</si>
  <si>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</si>
  <si>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</si>
  <si>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</si>
  <si>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</si>
  <si>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</si>
  <si>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</si>
  <si>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</si>
  <si>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</si>
  <si>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</si>
  <si>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</si>
  <si>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</si>
  <si>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</si>
  <si>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</si>
  <si>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</si>
  <si>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</si>
  <si>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</si>
  <si>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</si>
  <si>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</si>
  <si>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</si>
  <si>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</si>
  <si>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</si>
  <si>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</si>
  <si>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</si>
  <si>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</si>
  <si>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</si>
  <si>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</si>
  <si>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</si>
  <si>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</si>
  <si>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</si>
  <si>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</si>
  <si>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</si>
  <si>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</si>
  <si>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</si>
  <si>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</si>
  <si>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</si>
  <si>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</si>
  <si>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</si>
  <si>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</si>
  <si>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</si>
  <si>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</si>
  <si>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</si>
  <si>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</si>
  <si>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</si>
  <si>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</si>
  <si>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</si>
  <si>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</si>
  <si>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</si>
  <si>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</si>
  <si>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</si>
  <si>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</si>
  <si>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</si>
  <si>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</si>
  <si>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</si>
  <si>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</si>
  <si>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</si>
  <si>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</si>
  <si>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</si>
  <si>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</si>
  <si>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</si>
  <si>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</si>
  <si>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</si>
  <si>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</si>
  <si>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</si>
  <si>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</si>
  <si>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</si>
  <si>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</si>
  <si>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</si>
  <si>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</si>
  <si>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</si>
  <si>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</si>
  <si>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</si>
  <si>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</si>
  <si>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</si>
  <si>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</si>
  <si>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</si>
  <si>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</si>
  <si>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</si>
  <si>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</si>
  <si>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</si>
  <si>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</si>
  <si>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</si>
  <si>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</si>
  <si>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</si>
  <si>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</si>
  <si>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</si>
  <si>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</si>
  <si>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</si>
  <si>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</si>
  <si>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</si>
  <si>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</si>
  <si>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</si>
  <si>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</si>
  <si>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</si>
  <si>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</si>
  <si>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</si>
  <si>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</si>
  <si>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</si>
  <si>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</si>
  <si>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</si>
  <si>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</si>
  <si>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</si>
  <si>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</si>
  <si>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</si>
  <si>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</si>
  <si>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</si>
  <si>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</si>
  <si>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</si>
  <si>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</si>
  <si>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</si>
  <si>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</si>
  <si>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</si>
  <si>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</si>
  <si>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</si>
  <si>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</si>
  <si>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</si>
  <si>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</si>
  <si>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</si>
  <si>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</si>
  <si>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</si>
  <si>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</si>
  <si>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</si>
  <si>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</si>
  <si>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</si>
  <si>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</si>
  <si>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</si>
  <si>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</si>
  <si>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</si>
  <si>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</si>
  <si>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</si>
  <si>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</si>
  <si>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</si>
  <si>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</si>
  <si>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</si>
  <si>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</si>
  <si>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</si>
  <si>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</si>
  <si>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</si>
  <si>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</si>
  <si>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</si>
  <si>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</si>
  <si>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</si>
  <si>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</si>
  <si>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</si>
  <si>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</si>
  <si>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</si>
  <si>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</si>
  <si>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</si>
  <si>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</si>
  <si>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</si>
  <si>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</si>
  <si>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</si>
  <si>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</si>
  <si>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</si>
  <si>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</si>
  <si>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</si>
  <si>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</si>
  <si>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</si>
  <si>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</si>
  <si>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</si>
  <si>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</si>
  <si>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</si>
  <si>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</si>
  <si>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</si>
  <si>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</si>
  <si>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</si>
  <si>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</si>
  <si>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</si>
  <si>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</si>
  <si>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</si>
  <si>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</si>
  <si>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</si>
  <si>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</si>
  <si>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</si>
  <si>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</si>
  <si>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</si>
  <si>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</si>
  <si>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</si>
  <si>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</si>
  <si>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</si>
  <si>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</si>
  <si>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</si>
  <si>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</si>
  <si>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</si>
  <si>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</si>
  <si>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</si>
  <si>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</si>
  <si>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</si>
  <si>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</si>
  <si>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</si>
  <si>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</si>
  <si>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</si>
  <si>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</si>
  <si>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</si>
  <si>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</si>
  <si>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</si>
  <si>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</si>
  <si>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</si>
  <si>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</si>
  <si>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</si>
  <si>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</si>
  <si>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</si>
  <si>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</si>
  <si>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</si>
  <si>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</si>
  <si>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</si>
  <si>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</si>
  <si>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</si>
  <si>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</si>
  <si>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</si>
  <si>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</si>
  <si>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</si>
  <si>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</si>
  <si>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</si>
  <si>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</si>
  <si>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</si>
  <si>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</si>
  <si>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</si>
  <si>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</si>
  <si>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</si>
  <si>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</si>
  <si>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</si>
  <si>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</si>
  <si>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</si>
  <si>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</si>
  <si>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</si>
  <si>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</si>
  <si>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</si>
  <si>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</si>
  <si>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</si>
  <si>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</si>
  <si>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</si>
  <si>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</si>
  <si>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</si>
  <si>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</si>
  <si>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</si>
  <si>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</si>
  <si>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</si>
  <si>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</si>
  <si>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</si>
  <si>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</si>
  <si>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</si>
  <si>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</si>
  <si>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</si>
  <si>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</si>
  <si>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</si>
  <si>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</si>
  <si>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</si>
  <si>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</si>
  <si>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</si>
  <si>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</si>
  <si>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</si>
  <si>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</si>
  <si>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</si>
  <si>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</si>
  <si>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</si>
  <si>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</si>
  <si>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</si>
  <si>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</si>
  <si>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</si>
  <si>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</si>
  <si>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</si>
  <si>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</si>
  <si>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</si>
  <si>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</si>
  <si>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</si>
  <si>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</si>
  <si>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</si>
  <si>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</si>
  <si>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</si>
  <si>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</si>
  <si>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</si>
  <si>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</si>
  <si>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</si>
  <si>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</si>
  <si>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</si>
  <si>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</si>
  <si>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</si>
  <si>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</si>
  <si>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</si>
  <si>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</si>
  <si>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</si>
  <si>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</si>
  <si>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</si>
  <si>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</si>
  <si>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</si>
  <si>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</si>
  <si>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</si>
  <si>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</si>
  <si>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</si>
  <si>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</si>
  <si>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</si>
  <si>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</si>
  <si>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</si>
  <si>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</si>
  <si>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</si>
  <si>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</si>
  <si>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</si>
  <si>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</si>
  <si>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</si>
  <si>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</si>
  <si>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</si>
  <si>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</si>
  <si>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</si>
  <si>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</si>
  <si>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</si>
  <si>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</si>
  <si>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</si>
  <si>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</si>
  <si>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</si>
  <si>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</si>
  <si>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</si>
  <si>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</si>
  <si>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</si>
  <si>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</si>
  <si>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</si>
  <si>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</si>
  <si>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</si>
  <si>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</si>
  <si>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</si>
  <si>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</si>
  <si>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</si>
  <si>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</si>
  <si>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</si>
  <si>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</si>
  <si>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</si>
  <si>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</si>
  <si>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</si>
  <si>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</si>
  <si>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</si>
  <si>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</si>
  <si>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</si>
  <si>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</si>
  <si>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</si>
  <si>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</si>
  <si>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</si>
  <si>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</si>
  <si>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</si>
  <si>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</si>
  <si>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</si>
  <si>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</si>
  <si>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</si>
  <si>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</si>
  <si>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</si>
  <si>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</si>
  <si>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</si>
  <si>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</si>
  <si>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</si>
  <si>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</si>
  <si>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</si>
  <si>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</si>
  <si>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</si>
  <si>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</si>
  <si>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</si>
  <si>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</si>
  <si>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</si>
  <si>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</si>
  <si>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</si>
  <si>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</si>
  <si>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</si>
  <si>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</si>
  <si>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</si>
  <si>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</si>
  <si>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</si>
  <si>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</si>
  <si>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</si>
  <si>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</si>
  <si>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</si>
  <si>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</si>
  <si>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</si>
  <si>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</si>
  <si>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</si>
  <si>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</si>
  <si>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</si>
  <si>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</si>
  <si>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</si>
  <si>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</si>
  <si>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</si>
  <si>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</si>
  <si>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</si>
  <si>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</si>
  <si>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</si>
  <si>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</si>
  <si>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</si>
  <si>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</si>
  <si>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</si>
  <si>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</si>
  <si>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</si>
  <si>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</si>
  <si>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</si>
  <si>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</si>
  <si>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</si>
  <si>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</si>
  <si>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</si>
  <si>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</si>
  <si>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</si>
  <si>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</si>
  <si>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</si>
  <si>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</si>
  <si>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</si>
  <si>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</si>
  <si>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</si>
  <si>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</si>
  <si>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</si>
  <si>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</si>
  <si>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</si>
  <si>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</si>
  <si>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</si>
  <si>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</si>
  <si>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</si>
  <si>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</si>
  <si>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</si>
  <si>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</si>
  <si>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</si>
  <si>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</si>
  <si>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</si>
  <si>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</si>
  <si>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</si>
  <si>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</si>
  <si>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</si>
  <si>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</si>
  <si>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</si>
  <si>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</si>
  <si>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</si>
  <si>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</si>
  <si>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</si>
  <si>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</si>
  <si>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</si>
  <si>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</si>
  <si>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</si>
  <si>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</si>
  <si>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</si>
  <si>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</si>
  <si>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</si>
  <si>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</si>
  <si>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</si>
  <si>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</si>
  <si>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</si>
  <si>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</si>
  <si>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</si>
  <si>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</si>
  <si>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</si>
  <si>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</si>
  <si>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</si>
  <si>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</si>
  <si>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</si>
  <si>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</si>
  <si>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</si>
  <si>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</si>
  <si>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</si>
  <si>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</si>
  <si>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</si>
  <si>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</si>
  <si>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</si>
  <si>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</si>
  <si>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</si>
  <si>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</si>
  <si>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</si>
  <si>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</si>
  <si>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</si>
  <si>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</si>
  <si>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</si>
  <si>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</si>
  <si>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</si>
  <si>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</si>
  <si>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</si>
  <si>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</si>
  <si>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</si>
  <si>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</si>
  <si>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</si>
  <si>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</si>
  <si>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</si>
  <si>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</si>
  <si>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</si>
  <si>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</si>
  <si>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</si>
  <si>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</si>
  <si>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</si>
  <si>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</si>
  <si>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</si>
  <si>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</si>
  <si>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</si>
  <si>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</si>
  <si>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</si>
  <si>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</si>
  <si>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</si>
  <si>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</si>
  <si>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</si>
  <si>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</si>
  <si>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</si>
  <si>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</si>
  <si>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</si>
  <si>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</si>
  <si>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</si>
  <si>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</si>
  <si>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</si>
  <si>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</si>
  <si>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</si>
  <si>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</si>
  <si>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</si>
  <si>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</si>
  <si>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</si>
  <si>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</si>
  <si>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</si>
  <si>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</si>
  <si>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</si>
  <si>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</si>
  <si>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</si>
  <si>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</si>
  <si>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</si>
  <si>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</si>
  <si>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</si>
  <si>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</si>
  <si>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</si>
  <si>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</si>
  <si>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</si>
  <si>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</si>
  <si>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</si>
  <si>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</si>
  <si>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</si>
  <si>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</si>
  <si>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</si>
  <si>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</si>
  <si>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</si>
  <si>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</si>
  <si>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</si>
  <si>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</si>
  <si>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</si>
  <si>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</si>
  <si>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</si>
  <si>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</si>
  <si>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</si>
  <si>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</si>
  <si>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</si>
  <si>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</si>
  <si>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</si>
  <si>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</si>
  <si>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</si>
  <si>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</si>
  <si>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</si>
  <si>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</si>
  <si>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</si>
  <si>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</si>
  <si>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</si>
  <si>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</si>
  <si>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</si>
  <si>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</si>
  <si>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</si>
  <si>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</si>
  <si>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</si>
  <si>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</si>
  <si>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</si>
  <si>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</si>
  <si>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</si>
  <si>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</si>
  <si>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</si>
  <si>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</si>
  <si>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</si>
  <si>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</si>
  <si>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</si>
  <si>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</si>
  <si>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</si>
  <si>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</si>
  <si>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</si>
  <si>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</si>
  <si>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</si>
  <si>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</si>
  <si>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</si>
  <si>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</si>
  <si>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</si>
  <si>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</si>
  <si>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</si>
  <si>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</si>
  <si>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</si>
  <si>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</si>
  <si>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</si>
  <si>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</si>
  <si>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</si>
  <si>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</si>
  <si>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</si>
  <si>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</si>
  <si>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</si>
  <si>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</si>
  <si>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</si>
  <si>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</si>
  <si>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</si>
  <si>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</si>
  <si>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</si>
  <si>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</si>
  <si>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</si>
  <si>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</si>
  <si>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</si>
  <si>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</si>
  <si>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</si>
  <si>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</si>
  <si>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</si>
  <si>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</si>
  <si>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</si>
  <si>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</si>
  <si>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</si>
  <si>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</si>
  <si>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</si>
  <si>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</si>
  <si>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</si>
  <si>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</si>
  <si>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</si>
  <si>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</si>
  <si>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</si>
  <si>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</si>
  <si>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</si>
  <si>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</si>
  <si>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</si>
  <si>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</si>
  <si>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</si>
  <si>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</si>
  <si>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</si>
  <si>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</si>
  <si>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</si>
  <si>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</si>
  <si>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</si>
  <si>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</si>
  <si>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</si>
  <si>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</si>
  <si>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</si>
  <si>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</si>
  <si>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</si>
  <si>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</si>
  <si>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</si>
  <si>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</si>
  <si>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</si>
  <si>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</si>
  <si>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</si>
  <si>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</si>
  <si>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</si>
  <si>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</si>
  <si>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</si>
  <si>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</si>
  <si>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</si>
  <si>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</si>
  <si>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</si>
  <si>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</si>
  <si>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</si>
  <si>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</si>
  <si>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</si>
  <si>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</si>
  <si>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</si>
  <si>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</si>
  <si>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</si>
  <si>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</si>
  <si>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</si>
  <si>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</si>
  <si>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</si>
  <si>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</si>
  <si>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</si>
  <si>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</si>
  <si>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</si>
  <si>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</si>
  <si>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</si>
  <si>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</si>
  <si>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</si>
  <si>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</si>
  <si>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</si>
  <si>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</si>
  <si>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</si>
  <si>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</si>
  <si>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</si>
  <si>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</si>
  <si>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</si>
  <si>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</si>
  <si>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</si>
  <si>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</si>
  <si>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</si>
  <si>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</si>
  <si>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</si>
  <si>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</si>
  <si>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</si>
  <si>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</si>
  <si>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</si>
  <si>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</si>
  <si>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</si>
  <si>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</si>
  <si>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</si>
  <si>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</si>
  <si>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</si>
  <si>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</si>
  <si>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</si>
  <si>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</si>
  <si>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</si>
  <si>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</si>
  <si>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</si>
  <si>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</si>
  <si>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</si>
  <si>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</si>
  <si>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</si>
  <si>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</si>
  <si>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</si>
  <si>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</si>
  <si>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</si>
  <si>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</si>
  <si>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</si>
  <si>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</si>
  <si>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</si>
  <si>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</si>
  <si>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</si>
  <si>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</si>
  <si>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</si>
  <si>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</si>
  <si>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</si>
  <si>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</si>
  <si>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</si>
  <si>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</si>
  <si>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</si>
  <si>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</si>
  <si>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</si>
  <si>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</si>
  <si>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</si>
  <si>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</si>
  <si>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</si>
  <si>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</si>
  <si>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</si>
  <si>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</si>
  <si>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</si>
  <si>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</si>
  <si>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</si>
  <si>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</si>
  <si>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</si>
  <si>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</si>
  <si>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</si>
  <si>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</si>
  <si>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</si>
  <si>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</si>
  <si>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</si>
  <si>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</si>
  <si>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</si>
  <si>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</si>
  <si>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</si>
  <si>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</si>
  <si>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</si>
  <si>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</si>
  <si>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</si>
  <si>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</si>
  <si>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</si>
  <si>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</si>
  <si>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</si>
  <si>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</si>
  <si>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</si>
  <si>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</si>
  <si>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</si>
  <si>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</si>
  <si>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</si>
  <si>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</si>
  <si>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</si>
  <si>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</si>
  <si>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</si>
  <si>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</si>
  <si>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</si>
  <si>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</si>
  <si>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</si>
  <si>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</si>
  <si>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</si>
  <si>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</si>
  <si>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</si>
  <si>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</si>
  <si>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</si>
  <si>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</si>
  <si>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</si>
  <si>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</si>
  <si>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</si>
  <si>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</si>
  <si>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</si>
  <si>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</si>
  <si>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</si>
  <si>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</si>
  <si>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</si>
  <si>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</si>
  <si>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</si>
  <si>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</si>
  <si>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</si>
  <si>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</si>
  <si>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</si>
  <si>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</si>
  <si>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</si>
  <si>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</si>
  <si>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</si>
  <si>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</si>
  <si>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</si>
  <si>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</si>
  <si>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</si>
  <si>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</si>
  <si>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</si>
  <si>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</si>
  <si>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</si>
  <si>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</si>
  <si>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</si>
  <si>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</si>
  <si>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</si>
  <si>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</si>
  <si>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</si>
  <si>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</si>
  <si>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</si>
  <si>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</si>
  <si>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</si>
  <si>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</si>
  <si>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</si>
  <si>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</si>
  <si>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</si>
  <si>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</si>
  <si>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</si>
  <si>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</si>
  <si>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</si>
  <si>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</si>
  <si>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</si>
  <si>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</si>
  <si>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</si>
  <si>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</si>
  <si>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</si>
  <si>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</si>
  <si>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</si>
  <si>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</si>
  <si>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</si>
  <si>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</si>
  <si>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</si>
  <si>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</si>
  <si>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</si>
  <si>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</si>
  <si>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</si>
  <si>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</si>
  <si>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</si>
  <si>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</si>
  <si>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</si>
  <si>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</si>
  <si>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</si>
  <si>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</si>
  <si>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</si>
  <si>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</si>
  <si>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</si>
  <si>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</si>
  <si>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</si>
  <si>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</si>
  <si>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</si>
  <si>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</si>
  <si>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</si>
  <si>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</si>
  <si>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</si>
  <si>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</si>
  <si>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</si>
  <si>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</si>
  <si>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</si>
  <si>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</si>
  <si>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</si>
  <si>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</si>
  <si>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</si>
  <si>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</si>
  <si>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</si>
  <si>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</si>
  <si>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</si>
  <si>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</si>
  <si>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</si>
  <si>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</si>
  <si>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</si>
  <si>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</si>
  <si>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</si>
  <si>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</si>
  <si>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</si>
  <si>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</si>
  <si>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</si>
  <si>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</si>
  <si>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</si>
  <si>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</si>
  <si>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</si>
  <si>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</si>
  <si>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</si>
  <si>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</si>
  <si>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</si>
  <si>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</si>
  <si>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</si>
  <si>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</si>
  <si>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</si>
  <si>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</si>
  <si>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</si>
  <si>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</si>
  <si>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</si>
  <si>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</si>
  <si>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</si>
  <si>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</si>
  <si>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</si>
  <si>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</si>
  <si>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</si>
  <si>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</si>
  <si>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</si>
  <si>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</si>
  <si>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</si>
  <si>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</si>
  <si>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</si>
  <si>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</si>
  <si>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</si>
  <si>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</si>
  <si>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</si>
  <si>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</si>
  <si>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</si>
  <si>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</si>
  <si>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</si>
  <si>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</si>
  <si>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</si>
  <si>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</si>
  <si>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</si>
  <si>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</si>
  <si>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</si>
  <si>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</si>
  <si>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</si>
  <si>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</si>
  <si>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</si>
  <si>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</si>
  <si>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</si>
  <si>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</si>
  <si>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</si>
  <si>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</si>
  <si>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</si>
  <si>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</si>
  <si>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</si>
  <si>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</si>
  <si>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</si>
  <si>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</si>
  <si>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</si>
  <si>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</si>
  <si>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</si>
  <si>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</si>
  <si>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</si>
  <si>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</si>
  <si>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</si>
  <si>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</si>
  <si>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</si>
  <si>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</si>
  <si>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</si>
  <si>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</si>
  <si>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</si>
  <si>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</si>
  <si>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</si>
  <si>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</si>
  <si>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</si>
  <si>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</si>
  <si>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</si>
  <si>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</si>
  <si>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</si>
  <si>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</si>
  <si>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</si>
  <si>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</si>
  <si>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</si>
  <si>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</si>
  <si>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</si>
  <si>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</si>
  <si>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</si>
  <si>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</si>
  <si>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</si>
  <si>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</si>
  <si>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</si>
  <si>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</si>
  <si>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</si>
  <si>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</si>
  <si>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</si>
  <si>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</si>
  <si>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</si>
  <si>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</si>
  <si>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</si>
  <si>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</si>
  <si>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</si>
  <si>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</si>
  <si>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</si>
  <si>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</si>
  <si>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</si>
  <si>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</si>
  <si>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</si>
  <si>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</si>
  <si>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</si>
  <si>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</si>
  <si>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</si>
  <si>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</si>
  <si>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</si>
  <si>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</si>
  <si>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</si>
  <si>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</si>
  <si>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</si>
  <si>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</si>
  <si>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</si>
  <si>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</si>
  <si>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</si>
  <si>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</si>
  <si>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</si>
  <si>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</si>
  <si>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</si>
  <si>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</si>
  <si>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</si>
  <si>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</si>
  <si>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</si>
  <si>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</si>
  <si>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</si>
  <si>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</si>
  <si>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</si>
  <si>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</si>
  <si>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</si>
  <si>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</si>
  <si>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</si>
  <si>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</si>
  <si>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</si>
  <si>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</si>
  <si>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</si>
  <si>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</si>
  <si>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</si>
  <si>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</si>
  <si>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</si>
  <si>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</si>
  <si>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</si>
  <si>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</si>
  <si>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</si>
  <si>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</si>
  <si>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</si>
  <si>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</si>
  <si>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</si>
  <si>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</si>
  <si>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</si>
  <si>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</si>
  <si>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</si>
  <si>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</si>
  <si>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</si>
  <si>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</si>
  <si>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</si>
  <si>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</si>
  <si>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</si>
  <si>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</si>
  <si>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</si>
  <si>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</si>
  <si>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</si>
  <si>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</si>
  <si>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</si>
  <si>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</si>
  <si>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</si>
  <si>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</si>
  <si>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</si>
  <si>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</si>
  <si>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</si>
  <si>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</si>
  <si>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</si>
  <si>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</si>
  <si>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</si>
  <si>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</si>
  <si>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</si>
  <si>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</si>
  <si>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</si>
  <si>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</si>
  <si>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</si>
  <si>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</si>
  <si>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</si>
  <si>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</si>
  <si>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</si>
  <si>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</si>
  <si>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</si>
  <si>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</si>
  <si>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</si>
  <si>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</si>
  <si>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</si>
  <si>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</si>
  <si>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</si>
  <si>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</si>
  <si>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</si>
  <si>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</si>
  <si>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</si>
  <si>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</si>
  <si>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</si>
  <si>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</si>
  <si>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</si>
  <si>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</si>
  <si>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</si>
  <si>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</si>
  <si>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</si>
  <si>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</si>
  <si>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</si>
  <si>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</si>
  <si>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</si>
  <si>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</si>
  <si>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</si>
  <si>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</si>
  <si>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</si>
  <si>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</si>
  <si>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</si>
  <si>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</si>
  <si>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</si>
  <si>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</si>
  <si>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</si>
  <si>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</si>
  <si>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</si>
  <si>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</si>
  <si>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</si>
  <si>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</si>
  <si>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</si>
  <si>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</si>
  <si>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</si>
  <si>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</si>
  <si>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</si>
  <si>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</si>
  <si>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</si>
  <si>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</si>
  <si>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</si>
  <si>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</si>
  <si>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</si>
  <si>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</si>
  <si>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</si>
  <si>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</si>
  <si>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</si>
  <si>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</si>
  <si>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</si>
  <si>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</si>
  <si>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</si>
  <si>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</si>
  <si>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</si>
  <si>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</si>
  <si>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</si>
  <si>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</si>
  <si>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</si>
  <si>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</si>
  <si>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</si>
  <si>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</si>
  <si>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</si>
  <si>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</si>
  <si>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</si>
  <si>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</si>
  <si>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</si>
  <si>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</si>
  <si>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</si>
  <si>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</si>
  <si>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</si>
  <si>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</si>
  <si>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</si>
  <si>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</si>
  <si>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</si>
  <si>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</si>
  <si>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</si>
  <si>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</si>
  <si>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</si>
  <si>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</si>
  <si>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</si>
  <si>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</si>
  <si>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</si>
  <si>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</si>
  <si>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</si>
  <si>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</si>
  <si>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</si>
  <si>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</si>
  <si>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</si>
  <si>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</si>
  <si>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</si>
  <si>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</si>
  <si>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</si>
  <si>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</si>
  <si>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</si>
  <si>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</si>
  <si>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</si>
  <si>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</si>
  <si>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</si>
  <si>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</si>
  <si>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</si>
  <si>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</si>
  <si>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</si>
  <si>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</si>
  <si>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</si>
  <si>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</si>
  <si>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</si>
  <si>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</si>
  <si>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</si>
  <si>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</si>
  <si>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</si>
  <si>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</si>
  <si>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</si>
  <si>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</si>
  <si>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</si>
  <si>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</si>
  <si>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</si>
  <si>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</si>
  <si>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</si>
  <si>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</si>
  <si>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</si>
  <si>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</si>
  <si>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</si>
  <si>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</si>
  <si>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</si>
  <si>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</si>
  <si>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</si>
  <si>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</si>
  <si>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</si>
  <si>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</si>
  <si>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</si>
  <si>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</si>
  <si>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</si>
  <si>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</si>
  <si>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</si>
  <si>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</si>
  <si>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</si>
  <si>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</si>
  <si>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</si>
  <si>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</si>
  <si>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</si>
  <si>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</si>
  <si>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</si>
  <si>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</si>
  <si>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</si>
  <si>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</si>
  <si>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</si>
  <si>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</si>
  <si>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</si>
  <si>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</si>
  <si>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</si>
  <si>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</si>
  <si>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</si>
  <si>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</si>
  <si>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</si>
  <si>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</si>
  <si>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</si>
  <si>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</si>
  <si>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</si>
  <si>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</si>
  <si>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</si>
  <si>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</si>
  <si>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</si>
  <si>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</si>
  <si>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</si>
  <si>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</si>
  <si>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</si>
  <si>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</si>
  <si>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</si>
  <si>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</si>
  <si>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</si>
  <si>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</si>
  <si>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</si>
  <si>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</si>
  <si>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</si>
  <si>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</si>
  <si>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</si>
  <si>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</si>
  <si>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</si>
  <si>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</si>
  <si>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</si>
  <si>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</si>
  <si>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</si>
  <si>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</si>
  <si>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</si>
  <si>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</si>
  <si>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</si>
  <si>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</si>
  <si>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</si>
  <si>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</si>
  <si>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</si>
  <si>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</si>
  <si>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</si>
  <si>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</si>
  <si>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</si>
  <si>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</si>
  <si>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</si>
  <si>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</si>
  <si>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</si>
  <si>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</si>
  <si>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</si>
  <si>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</si>
  <si>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</si>
  <si>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</si>
  <si>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</si>
  <si>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</si>
  <si>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</si>
  <si>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</si>
  <si>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</si>
  <si>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</si>
  <si>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</si>
  <si>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</si>
  <si>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</si>
  <si>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</si>
  <si>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</si>
  <si>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</si>
  <si>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</si>
  <si>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</si>
  <si>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</si>
  <si>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</si>
  <si>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</si>
  <si>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</si>
  <si>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</si>
  <si>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</si>
  <si>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</si>
  <si>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</si>
  <si>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</si>
  <si>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</si>
  <si>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</si>
  <si>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</si>
  <si>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</si>
  <si>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</si>
  <si>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</si>
  <si>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</si>
  <si>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</si>
  <si>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</si>
  <si>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</si>
  <si>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</si>
  <si>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</si>
  <si>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</si>
  <si>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</si>
  <si>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</si>
  <si>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</si>
  <si>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</si>
  <si>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</si>
  <si>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</si>
  <si>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</si>
  <si>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</si>
  <si>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</si>
  <si>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</si>
  <si>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</si>
  <si>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</si>
  <si>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</si>
  <si>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</si>
  <si>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</si>
  <si>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</si>
  <si>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</si>
  <si>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</si>
  <si>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</si>
  <si>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</si>
  <si>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</si>
  <si>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</si>
  <si>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</si>
  <si>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</si>
  <si>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</si>
  <si>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</si>
  <si>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</si>
  <si>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</si>
  <si>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</si>
  <si>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</si>
  <si>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</si>
  <si>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</si>
  <si>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</si>
  <si>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</si>
  <si>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</si>
  <si>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</si>
  <si>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</si>
  <si>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</si>
  <si>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</si>
  <si>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</si>
  <si>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</si>
  <si>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</si>
  <si>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</si>
  <si>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</si>
  <si>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</si>
  <si>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</si>
  <si>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</si>
  <si>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</si>
  <si>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</si>
  <si>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</si>
  <si>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</si>
  <si>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</si>
  <si>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</si>
  <si>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</si>
  <si>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</si>
  <si>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</si>
  <si>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</si>
  <si>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</si>
  <si>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</si>
  <si>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</si>
  <si>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</si>
  <si>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</si>
  <si>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</si>
  <si>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</si>
  <si>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</si>
  <si>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</si>
  <si>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</si>
  <si>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</si>
  <si>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</si>
  <si>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</si>
  <si>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</si>
  <si>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</si>
  <si>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</si>
  <si>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</si>
  <si>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</si>
  <si>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</si>
  <si>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</si>
  <si>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</si>
  <si>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</si>
  <si>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</si>
  <si>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</si>
  <si>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</si>
  <si>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</si>
  <si>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</si>
  <si>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</si>
  <si>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</si>
  <si>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</si>
  <si>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</si>
  <si>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</si>
  <si>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</si>
  <si>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</si>
  <si>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</si>
  <si>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</si>
  <si>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</si>
  <si>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</si>
  <si>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</si>
  <si>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</si>
  <si>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</si>
  <si>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</si>
  <si>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</si>
  <si>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</si>
  <si>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</si>
  <si>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</si>
  <si>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</si>
  <si>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</si>
  <si>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</si>
  <si>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</si>
  <si>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</si>
  <si>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</si>
  <si>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</si>
  <si>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</si>
  <si>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</si>
  <si>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</si>
  <si>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</si>
  <si>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</si>
  <si>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</si>
  <si>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</si>
  <si>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</si>
  <si>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</si>
  <si>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</si>
  <si>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</si>
  <si>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</si>
  <si>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</si>
  <si>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</si>
  <si>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</si>
  <si>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</si>
  <si>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</si>
  <si>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</si>
  <si>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</si>
  <si>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</si>
  <si>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</si>
  <si>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</si>
  <si>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</si>
  <si>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</si>
  <si>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</si>
  <si>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</si>
  <si>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</si>
  <si>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</si>
  <si>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</si>
  <si>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</si>
  <si>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</si>
  <si>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</si>
  <si>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</si>
  <si>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</si>
  <si>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</si>
  <si>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</si>
  <si>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</si>
  <si>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</si>
  <si>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</si>
  <si>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</si>
  <si>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</si>
  <si>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</si>
  <si>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</si>
  <si>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</si>
  <si>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</si>
  <si>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</si>
  <si>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</si>
  <si>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</si>
  <si>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</si>
  <si>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</si>
  <si>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</si>
  <si>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</si>
  <si>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</si>
  <si>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</si>
  <si>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</si>
  <si>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</si>
  <si>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</si>
  <si>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</si>
  <si>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</si>
  <si>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</si>
  <si>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</si>
  <si>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</si>
  <si>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</si>
  <si>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</si>
  <si>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</si>
  <si>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</si>
  <si>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</si>
  <si>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</si>
  <si>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</si>
  <si>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</si>
  <si>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</si>
  <si>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</si>
  <si>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</si>
  <si>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</si>
  <si>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</si>
  <si>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</si>
  <si>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</si>
  <si>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</si>
  <si>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</si>
  <si>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</si>
  <si>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</si>
  <si>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</si>
  <si>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</si>
  <si>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</si>
  <si>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</si>
  <si>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</si>
  <si>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</si>
  <si>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</si>
  <si>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</si>
  <si>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</si>
  <si>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</si>
  <si>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</si>
  <si>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</si>
  <si>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</si>
  <si>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</si>
  <si>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</si>
  <si>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</si>
  <si>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</si>
  <si>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</si>
  <si>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</si>
  <si>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</si>
  <si>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</si>
  <si>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</si>
  <si>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</si>
  <si>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</si>
  <si>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</si>
  <si>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</si>
  <si>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</si>
  <si>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</si>
  <si>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</si>
  <si>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</si>
  <si>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</si>
  <si>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</si>
  <si>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</si>
  <si>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</si>
  <si>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</si>
  <si>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</si>
  <si>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</si>
  <si>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</si>
  <si>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</si>
  <si>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</si>
  <si>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</si>
  <si>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</si>
  <si>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</si>
  <si>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</si>
  <si>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</si>
  <si>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</si>
  <si>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</si>
  <si>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</si>
  <si>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</si>
  <si>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</si>
  <si>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</si>
  <si>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</si>
  <si>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</si>
  <si>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</si>
  <si>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</si>
  <si>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</si>
  <si>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</si>
  <si>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</si>
  <si>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</si>
  <si>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</si>
  <si>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</si>
  <si>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</si>
  <si>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</si>
  <si>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</si>
  <si>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</si>
  <si>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</si>
  <si>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</si>
  <si>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</si>
  <si>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</si>
  <si>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</si>
  <si>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</si>
  <si>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</si>
  <si>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</si>
  <si>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</si>
  <si>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</si>
  <si>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</si>
  <si>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</si>
  <si>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</si>
  <si>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</si>
  <si>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</si>
  <si>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</si>
  <si>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</si>
  <si>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</si>
  <si>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</si>
  <si>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</si>
  <si>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</si>
  <si>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</si>
  <si>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</si>
  <si>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</si>
  <si>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</si>
  <si>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</si>
  <si>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</si>
  <si>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</si>
  <si>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</si>
  <si>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</si>
  <si>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</si>
  <si>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</si>
  <si>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</si>
  <si>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</si>
  <si>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</si>
  <si>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</si>
  <si>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</si>
  <si>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</si>
  <si>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</si>
  <si>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</si>
  <si>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</si>
  <si>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</si>
  <si>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</si>
  <si>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</si>
  <si>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</si>
  <si>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</si>
  <si>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</si>
  <si>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</si>
  <si>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</si>
  <si>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</si>
  <si>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</si>
  <si>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</si>
  <si>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</si>
  <si>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</si>
  <si>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</si>
  <si>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</si>
  <si>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</si>
  <si>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</si>
  <si>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</si>
  <si>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</si>
  <si>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</si>
  <si>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</si>
  <si>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</si>
  <si>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</si>
  <si>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</si>
  <si>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</si>
  <si>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</si>
  <si>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</si>
  <si>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</si>
  <si>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</si>
  <si>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</si>
  <si>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</si>
  <si>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</si>
  <si>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</si>
  <si>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</si>
  <si>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</si>
  <si>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</si>
  <si>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</si>
  <si>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</si>
  <si>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</si>
  <si>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</si>
  <si>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</si>
  <si>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</si>
  <si>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</si>
  <si>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</si>
  <si>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</si>
  <si>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</si>
  <si>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</si>
  <si>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</si>
  <si>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</si>
  <si>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</si>
  <si>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</si>
  <si>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</si>
  <si>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</si>
  <si>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</si>
  <si>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</si>
  <si>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</si>
  <si>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</si>
  <si>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</si>
  <si>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</si>
  <si>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</si>
  <si>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</si>
  <si>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</si>
  <si>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</si>
  <si>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</si>
  <si>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</si>
  <si>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</si>
  <si>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</si>
  <si>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</si>
  <si>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</si>
  <si>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</si>
  <si>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</si>
  <si>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</si>
  <si>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</si>
  <si>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</si>
  <si>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</si>
  <si>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</si>
  <si>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</si>
  <si>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</si>
  <si>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</si>
  <si>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</si>
  <si>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</si>
  <si>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</si>
  <si>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</si>
  <si>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</si>
  <si>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</si>
  <si>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</si>
  <si>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</si>
  <si>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</si>
  <si>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</si>
  <si>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</si>
  <si>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</si>
  <si>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</si>
  <si>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</si>
  <si>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</si>
  <si>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</si>
  <si>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</si>
  <si>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</si>
  <si>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</si>
  <si>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</si>
  <si>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</si>
  <si>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</si>
  <si>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</si>
  <si>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</si>
  <si>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</si>
  <si>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</si>
  <si>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</si>
  <si>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</si>
  <si>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</si>
  <si>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</si>
  <si>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</si>
  <si>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</si>
  <si>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</si>
  <si>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</si>
  <si>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</si>
  <si>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</si>
  <si>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</si>
  <si>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</si>
  <si>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</si>
  <si>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</si>
  <si>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</si>
  <si>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</si>
  <si>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</si>
  <si>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</si>
  <si>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</si>
  <si>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</si>
  <si>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</si>
  <si>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</si>
  <si>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</si>
  <si>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</si>
  <si>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</si>
  <si>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</si>
  <si>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</si>
  <si>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</si>
  <si>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</si>
  <si>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</si>
  <si>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</si>
  <si>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</si>
  <si>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</si>
  <si>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</si>
  <si>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</si>
  <si>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</si>
  <si>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</si>
  <si>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</si>
  <si>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</si>
  <si>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</si>
  <si>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</si>
  <si>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</si>
  <si>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</si>
  <si>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</si>
  <si>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</si>
  <si>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</si>
  <si>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</si>
  <si>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</si>
  <si>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</si>
  <si>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</si>
  <si>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</si>
  <si>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</si>
  <si>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</si>
  <si>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</si>
  <si>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</si>
  <si>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</si>
  <si>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</si>
  <si>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</si>
  <si>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</si>
  <si>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</si>
  <si>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</si>
  <si>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</si>
  <si>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</si>
  <si>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</si>
  <si>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</si>
  <si>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</si>
  <si>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</si>
  <si>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</si>
  <si>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</si>
  <si>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</si>
  <si>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</si>
  <si>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</si>
  <si>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</si>
  <si>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</si>
  <si>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</si>
  <si>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</si>
  <si>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</si>
  <si>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</si>
  <si>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</si>
  <si>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</si>
  <si>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</si>
  <si>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</si>
  <si>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</si>
  <si>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</si>
  <si>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</si>
  <si>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</si>
  <si>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</si>
  <si>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</si>
  <si>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</si>
  <si>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</si>
  <si>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</si>
  <si>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</si>
  <si>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</si>
  <si>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</si>
  <si>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</si>
  <si>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</si>
  <si>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</si>
  <si>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</si>
  <si>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</si>
  <si>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</si>
  <si>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</si>
  <si>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</si>
  <si>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</si>
  <si>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</si>
  <si>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</si>
  <si>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</si>
  <si>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</si>
  <si>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</si>
  <si>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</si>
  <si>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</si>
  <si>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</si>
  <si>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</si>
  <si>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</si>
  <si>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</si>
  <si>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</si>
  <si>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</si>
  <si>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</si>
  <si>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</si>
  <si>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</si>
  <si>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</si>
  <si>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</si>
  <si>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</si>
  <si>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</si>
  <si>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</si>
  <si>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</si>
  <si>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</si>
  <si>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</si>
  <si>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</si>
  <si>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</si>
  <si>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</si>
  <si>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</si>
  <si>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</si>
  <si>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</si>
  <si>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</si>
  <si>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</si>
  <si>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</si>
  <si>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</si>
  <si>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</si>
  <si>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</si>
  <si>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</si>
  <si>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</si>
  <si>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</si>
  <si>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</si>
  <si>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</si>
  <si>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</si>
  <si>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</si>
  <si>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</si>
  <si>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</si>
  <si>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</si>
  <si>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</si>
  <si>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</si>
  <si>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</si>
  <si>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</si>
  <si>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</si>
  <si>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</si>
  <si>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</si>
  <si>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</si>
  <si>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</si>
  <si>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</si>
  <si>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</si>
  <si>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</si>
  <si>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</si>
  <si>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</si>
  <si>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</si>
  <si>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</si>
  <si>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</si>
  <si>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</si>
  <si>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</si>
  <si>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</si>
  <si>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</si>
  <si>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</si>
  <si>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</si>
  <si>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</si>
  <si>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</si>
  <si>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</si>
  <si>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</si>
  <si>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</si>
  <si>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</si>
  <si>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</si>
  <si>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</si>
  <si>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</si>
  <si>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</si>
  <si>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</si>
  <si>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</si>
  <si>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</si>
  <si>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</si>
  <si>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</si>
  <si>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</si>
  <si>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</si>
  <si>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</si>
  <si>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</si>
  <si>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</si>
  <si>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</si>
  <si>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</si>
  <si>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</si>
  <si>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</si>
  <si>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</si>
  <si>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</si>
  <si>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</si>
  <si>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</si>
  <si>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</si>
  <si>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</si>
  <si>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</si>
  <si>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</si>
  <si>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</si>
  <si>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</si>
  <si>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</si>
  <si>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</si>
  <si>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</si>
  <si>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</si>
  <si>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</si>
  <si>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</si>
  <si>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</si>
  <si>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</si>
  <si>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</si>
  <si>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</si>
  <si>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</si>
  <si>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</si>
  <si>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</si>
  <si>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</si>
  <si>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</si>
  <si>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</si>
  <si>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</si>
  <si>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</si>
  <si>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</si>
  <si>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</si>
  <si>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</si>
  <si>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</si>
  <si>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</si>
  <si>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</si>
  <si>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</si>
  <si>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</si>
  <si>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</si>
  <si>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</si>
  <si>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</si>
  <si>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</si>
  <si>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</si>
  <si>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</si>
  <si>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</si>
  <si>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</si>
  <si>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</si>
  <si>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</si>
  <si>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</si>
  <si>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</si>
  <si>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</si>
  <si>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</si>
  <si>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</si>
  <si>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</si>
  <si>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</si>
  <si>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</si>
  <si>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</si>
  <si>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</si>
  <si>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</si>
  <si>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</si>
  <si>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</si>
  <si>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</si>
  <si>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</si>
  <si>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</si>
  <si>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</si>
  <si>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</si>
  <si>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</si>
  <si>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</si>
  <si>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</si>
  <si>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</si>
  <si>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</si>
  <si>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</si>
  <si>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</si>
  <si>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</si>
  <si>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</si>
  <si>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</si>
  <si>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</si>
  <si>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</si>
  <si>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</si>
  <si>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</si>
  <si>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</si>
  <si>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</si>
  <si>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</si>
  <si>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</si>
  <si>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</si>
  <si>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</si>
  <si>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</si>
  <si>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</si>
  <si>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</si>
  <si>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</si>
  <si>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</si>
  <si>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</si>
  <si>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</si>
  <si>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</si>
  <si>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</si>
  <si>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</si>
  <si>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</si>
  <si>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</si>
  <si>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</si>
  <si>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</si>
  <si>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</si>
  <si>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</si>
  <si>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</si>
  <si>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</si>
  <si>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</si>
  <si>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</si>
  <si>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</si>
  <si>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</si>
  <si>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</si>
  <si>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</si>
  <si>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</si>
  <si>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</si>
  <si>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</si>
  <si>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</si>
  <si>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</si>
  <si>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</si>
  <si>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</si>
  <si>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</si>
  <si>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</si>
  <si>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</si>
  <si>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</si>
  <si>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</si>
  <si>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</si>
  <si>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</si>
  <si>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</si>
  <si>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</si>
  <si>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</si>
  <si>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</si>
  <si>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</si>
  <si>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</si>
  <si>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</si>
  <si>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</si>
  <si>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</si>
  <si>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</si>
  <si>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</si>
  <si>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</si>
  <si>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</si>
  <si>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</si>
  <si>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</si>
  <si>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</si>
  <si>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</si>
  <si>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</si>
  <si>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</si>
  <si>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</si>
  <si>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</si>
  <si>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</si>
  <si>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</si>
  <si>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</si>
  <si>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</si>
  <si>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</si>
  <si>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</si>
  <si>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</si>
  <si>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</si>
  <si>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</si>
  <si>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</si>
  <si>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</si>
  <si>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</si>
  <si>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</si>
  <si>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</si>
  <si>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</si>
  <si>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</si>
  <si>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</si>
  <si>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</si>
  <si>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</si>
  <si>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</si>
  <si>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</si>
  <si>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</si>
  <si>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</si>
  <si>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</si>
  <si>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</si>
  <si>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</si>
  <si>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</si>
  <si>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</si>
  <si>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</si>
  <si>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</si>
  <si>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</si>
  <si>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</si>
  <si>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</si>
  <si>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</si>
  <si>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</si>
  <si>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</si>
  <si>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</si>
  <si>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</si>
  <si>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</si>
  <si>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</si>
  <si>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</si>
  <si>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</si>
  <si>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</si>
  <si>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</si>
  <si>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</si>
  <si>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</si>
  <si>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</si>
  <si>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</si>
  <si>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</si>
  <si>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</si>
  <si>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</si>
  <si>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</si>
  <si>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</si>
  <si>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</si>
  <si>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</si>
  <si>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</si>
  <si>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</si>
  <si>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</si>
  <si>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</si>
  <si>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</si>
  <si>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</si>
  <si>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</si>
  <si>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</si>
  <si>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</si>
  <si>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</si>
  <si>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</si>
  <si>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</si>
  <si>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</si>
  <si>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</si>
  <si>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</si>
  <si>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</si>
  <si>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</si>
  <si>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</si>
  <si>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</si>
  <si>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</si>
  <si>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</si>
  <si>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</si>
  <si>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</si>
  <si>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</si>
  <si>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</si>
  <si>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</si>
  <si>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</si>
  <si>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</si>
  <si>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</si>
  <si>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</si>
  <si>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</si>
  <si>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</si>
  <si>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</si>
  <si>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</si>
  <si>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</si>
  <si>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</si>
  <si>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</si>
  <si>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</si>
  <si>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</si>
  <si>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</si>
  <si>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</si>
  <si>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</si>
  <si>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</si>
  <si>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</si>
  <si>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</si>
  <si>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</si>
  <si>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</si>
  <si>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</si>
  <si>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</si>
  <si>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</si>
  <si>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</si>
  <si>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</si>
  <si>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</si>
  <si>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</si>
  <si>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</si>
  <si>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</si>
  <si>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</si>
  <si>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</si>
  <si>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</si>
  <si>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</si>
  <si>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</si>
  <si>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</si>
  <si>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</si>
  <si>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</si>
  <si>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</si>
  <si>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</si>
  <si>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</si>
  <si>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</si>
  <si>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</si>
  <si>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</si>
  <si>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</si>
  <si>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</si>
  <si>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</si>
  <si>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</si>
  <si>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</si>
  <si>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</si>
  <si>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</si>
  <si>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</si>
  <si>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</si>
  <si>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</si>
  <si>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</si>
  <si>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</si>
  <si>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</si>
  <si>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</si>
  <si>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</si>
  <si>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</si>
  <si>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</si>
  <si>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</si>
  <si>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</si>
  <si>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</si>
  <si>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</si>
  <si>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</si>
  <si>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</si>
  <si>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</si>
  <si>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</si>
  <si>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</si>
  <si>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</si>
  <si>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</si>
  <si>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</si>
  <si>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</si>
  <si>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</si>
  <si>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</si>
  <si>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</si>
  <si>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</si>
  <si>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</si>
  <si>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</si>
  <si>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</si>
  <si>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</si>
  <si>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</si>
  <si>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</si>
  <si>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</si>
  <si>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</si>
  <si>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</si>
  <si>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</si>
  <si>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</si>
  <si>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</si>
  <si>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</si>
  <si>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</si>
  <si>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</si>
  <si>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</si>
  <si>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</si>
  <si>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</si>
  <si>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</si>
  <si>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</si>
  <si>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</si>
  <si>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</si>
  <si>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</si>
  <si>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</si>
  <si>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</si>
  <si>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</si>
  <si>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</si>
  <si>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</si>
  <si>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</si>
  <si>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</si>
  <si>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</si>
  <si>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</si>
  <si>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</si>
  <si>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</si>
  <si>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</si>
  <si>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</si>
  <si>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</si>
  <si>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</si>
  <si>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</si>
  <si>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</si>
  <si>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</si>
  <si>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</si>
  <si>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</si>
  <si>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</si>
  <si>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</si>
  <si>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</si>
  <si>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</si>
  <si>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</si>
  <si>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</si>
  <si>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</si>
  <si>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</si>
  <si>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</si>
  <si>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</si>
  <si>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</si>
  <si>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</si>
  <si>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</si>
  <si>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</si>
  <si>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</si>
  <si>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</si>
  <si>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</si>
  <si>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</si>
  <si>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</si>
  <si>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</si>
  <si>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</si>
  <si>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</si>
  <si>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</si>
  <si>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</si>
  <si>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</si>
  <si>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</si>
  <si>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</si>
  <si>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</si>
  <si>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</si>
  <si>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</si>
  <si>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</si>
  <si>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</si>
  <si>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</si>
  <si>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</si>
  <si>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</si>
  <si>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</si>
  <si>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</si>
  <si>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</si>
  <si>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</si>
  <si>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</si>
  <si>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</si>
  <si>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</si>
  <si>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</si>
  <si>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</si>
  <si>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</si>
  <si>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</si>
  <si>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</si>
  <si>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</si>
  <si>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</si>
  <si>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</si>
  <si>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</si>
  <si>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</si>
  <si>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</si>
  <si>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</si>
  <si>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</si>
  <si>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</si>
  <si>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</si>
  <si>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</si>
  <si>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</si>
  <si>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</si>
  <si>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</si>
  <si>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</si>
  <si>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</si>
  <si>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</si>
  <si>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</si>
  <si>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</si>
  <si>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</si>
  <si>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</si>
  <si>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</si>
  <si>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</si>
  <si>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</si>
  <si>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</si>
  <si>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</si>
  <si>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</si>
  <si>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</si>
  <si>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</si>
  <si>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</si>
  <si>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</si>
  <si>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</si>
  <si>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</si>
  <si>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</si>
  <si>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</si>
  <si>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</si>
  <si>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</si>
  <si>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</si>
  <si>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</si>
  <si>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</si>
  <si>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</si>
  <si>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</si>
  <si>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</si>
  <si>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</si>
  <si>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</si>
  <si>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</si>
  <si>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</si>
  <si>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</si>
  <si>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</si>
  <si>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</si>
  <si>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</si>
  <si>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</si>
  <si>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</si>
  <si>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</si>
  <si>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</si>
  <si>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</si>
  <si>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</si>
  <si>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</si>
  <si>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</si>
  <si>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</si>
  <si>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</si>
  <si>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</si>
  <si>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</si>
  <si>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</si>
  <si>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</si>
  <si>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</si>
  <si>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</si>
  <si>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</si>
  <si>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</si>
  <si>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</si>
  <si>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</si>
  <si>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</si>
  <si>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</si>
  <si>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</si>
  <si>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</si>
  <si>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</si>
  <si>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</si>
  <si>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</si>
  <si>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</si>
  <si>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</si>
  <si>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</si>
  <si>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</si>
  <si>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</si>
  <si>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</si>
  <si>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</si>
  <si>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</si>
  <si>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</si>
  <si>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</si>
  <si>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</si>
  <si>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</si>
  <si>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</si>
  <si>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</si>
  <si>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</si>
  <si>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</si>
  <si>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</si>
  <si>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</si>
  <si>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</si>
  <si>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</si>
  <si>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</si>
  <si>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</si>
  <si>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</si>
  <si>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</si>
  <si>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</si>
  <si>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</si>
  <si>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</si>
  <si>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</si>
  <si>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</si>
  <si>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</si>
  <si>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</si>
  <si>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</si>
  <si>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</si>
  <si>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</si>
  <si>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</si>
  <si>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</si>
  <si>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</si>
  <si>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</si>
  <si>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</si>
  <si>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</si>
  <si>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</si>
  <si>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</si>
  <si>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</si>
  <si>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</si>
  <si>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</si>
  <si>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</si>
  <si>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</si>
  <si>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</si>
  <si>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</si>
  <si>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</si>
  <si>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</si>
  <si>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</si>
  <si>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</si>
  <si>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</si>
  <si>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</si>
  <si>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</si>
  <si>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</si>
  <si>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</si>
  <si>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</si>
  <si>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</si>
  <si>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</si>
  <si>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</si>
  <si>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</si>
  <si>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</si>
  <si>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</si>
  <si>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</si>
  <si>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</si>
  <si>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</si>
  <si>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</si>
  <si>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</si>
  <si>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</si>
  <si>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</si>
  <si>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</si>
  <si>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</si>
  <si>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</si>
  <si>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</si>
  <si>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</si>
  <si>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</si>
  <si>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</si>
  <si>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</si>
  <si>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</si>
  <si>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</si>
  <si>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</si>
  <si>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</si>
  <si>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</si>
  <si>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</si>
  <si>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</si>
  <si>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</si>
  <si>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</si>
  <si>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</si>
  <si>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</si>
  <si>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</si>
  <si>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</si>
  <si>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</si>
  <si>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</si>
  <si>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</si>
  <si>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</si>
  <si>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</si>
  <si>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</si>
  <si>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</si>
  <si>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</si>
  <si>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</si>
  <si>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</si>
  <si>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</si>
  <si>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</si>
  <si>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</si>
  <si>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</si>
  <si>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</si>
  <si>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</si>
  <si>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</si>
  <si>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</si>
  <si>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</si>
  <si>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</si>
  <si>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</si>
  <si>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</si>
  <si>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</si>
  <si>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</si>
  <si>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</si>
  <si>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</si>
  <si>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</si>
  <si>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</si>
  <si>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</si>
  <si>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</si>
  <si>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</si>
  <si>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</si>
  <si>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</si>
  <si>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</si>
  <si>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</si>
  <si>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</si>
  <si>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</si>
  <si>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</si>
  <si>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</si>
  <si>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</si>
  <si>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</si>
  <si>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</si>
  <si>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</si>
  <si>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</si>
  <si>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</si>
  <si>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</si>
  <si>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</si>
  <si>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</si>
  <si>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</si>
  <si>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</si>
  <si>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</si>
  <si>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</si>
  <si>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</si>
  <si>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</si>
  <si>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</si>
  <si>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</si>
  <si>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</si>
  <si>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</si>
  <si>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</si>
  <si>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</si>
  <si>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</si>
  <si>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</si>
  <si>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</si>
  <si>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</si>
  <si>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</si>
  <si>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</si>
  <si>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</si>
  <si>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</si>
  <si>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</si>
  <si>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</si>
  <si>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</si>
  <si>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</si>
  <si>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</si>
  <si>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</si>
  <si>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</si>
  <si>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</si>
  <si>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</si>
  <si>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</si>
  <si>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</si>
  <si>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</si>
  <si>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</si>
  <si>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</si>
  <si>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</si>
  <si>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</si>
  <si>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</si>
  <si>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</si>
  <si>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</si>
  <si>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</si>
  <si>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</si>
  <si>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</si>
  <si>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</si>
  <si>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</si>
  <si>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</si>
  <si>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</si>
  <si>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</si>
  <si>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</si>
  <si>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</si>
  <si>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</si>
  <si>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</si>
  <si>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</si>
  <si>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</si>
  <si>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</si>
  <si>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</si>
  <si>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</si>
  <si>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</si>
  <si>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</si>
  <si>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</si>
  <si>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</si>
  <si>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</si>
  <si>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</si>
  <si>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</si>
  <si>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</si>
  <si>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</si>
  <si>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</si>
  <si>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</si>
  <si>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</si>
  <si>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</si>
  <si>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</si>
  <si>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</si>
  <si>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</si>
  <si>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</si>
  <si>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</si>
  <si>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</si>
  <si>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</si>
  <si>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</si>
  <si>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</si>
  <si>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</si>
  <si>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</si>
  <si>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</si>
  <si>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</si>
  <si>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</si>
  <si>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</si>
  <si>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</si>
  <si>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</si>
  <si>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</si>
  <si>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</si>
  <si>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</si>
  <si>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</si>
  <si>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</si>
  <si>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</si>
  <si>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</si>
  <si>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</si>
  <si>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</si>
  <si>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</si>
  <si>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</si>
  <si>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</si>
  <si>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</si>
  <si>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</si>
  <si>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</si>
  <si>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</si>
  <si>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</si>
  <si>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</si>
  <si>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</si>
  <si>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</si>
  <si>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</si>
  <si>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</si>
  <si>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</si>
  <si>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</si>
  <si>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</si>
  <si>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</si>
  <si>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</si>
  <si>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</si>
  <si>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</si>
  <si>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</si>
  <si>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</si>
  <si>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</si>
  <si>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</si>
  <si>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</si>
  <si>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</si>
  <si>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</si>
  <si>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</si>
  <si>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</si>
  <si>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</si>
  <si>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</si>
  <si>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</si>
  <si>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</si>
  <si>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</si>
  <si>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</si>
  <si>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</si>
  <si>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</si>
  <si>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</si>
  <si>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</si>
  <si>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</si>
  <si>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</si>
  <si>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</si>
  <si>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</si>
  <si>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</si>
  <si>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</si>
  <si>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</si>
  <si>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</si>
  <si>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</si>
  <si>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</si>
  <si>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</si>
  <si>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</si>
  <si>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</si>
  <si>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</si>
  <si>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</si>
  <si>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</si>
  <si>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</si>
  <si>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</si>
  <si>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</si>
  <si>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</si>
  <si>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</si>
  <si>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</si>
  <si>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</si>
  <si>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</si>
  <si>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</si>
  <si>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</si>
  <si>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</si>
  <si>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</si>
  <si>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</si>
  <si>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</si>
  <si>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</si>
  <si>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</si>
  <si>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</si>
  <si>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</si>
  <si>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</si>
  <si>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</si>
  <si>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</si>
  <si>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</si>
  <si>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</si>
  <si>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</si>
  <si>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</si>
  <si>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</si>
  <si>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</si>
  <si>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</si>
  <si>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</si>
  <si>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</si>
  <si>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</si>
  <si>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</si>
  <si>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</si>
  <si>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</si>
  <si>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</si>
  <si>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</si>
  <si>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</si>
  <si>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</si>
  <si>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</si>
  <si>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</si>
  <si>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</si>
  <si>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</si>
  <si>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</si>
  <si>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</si>
  <si>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</si>
  <si>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</si>
  <si>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</si>
  <si>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</si>
  <si>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</si>
  <si>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</si>
  <si>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</si>
  <si>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</si>
  <si>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</si>
  <si>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</si>
  <si>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</si>
  <si>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</si>
  <si>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</si>
  <si>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</si>
  <si>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</si>
  <si>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</si>
  <si>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</si>
  <si>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</si>
  <si>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</si>
  <si>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</si>
  <si>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</si>
  <si>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</si>
  <si>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</si>
  <si>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</si>
  <si>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</si>
  <si>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</si>
  <si>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</si>
  <si>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</si>
  <si>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</si>
  <si>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</si>
  <si>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</si>
  <si>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</si>
  <si>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</si>
  <si>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</si>
  <si>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</si>
  <si>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</si>
  <si>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</si>
  <si>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</si>
  <si>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</si>
  <si>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</si>
  <si>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</si>
  <si>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</si>
  <si>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</si>
  <si>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</si>
  <si>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</si>
  <si>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</si>
  <si>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</si>
  <si>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</si>
  <si>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</si>
  <si>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</si>
  <si>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</si>
  <si>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</si>
  <si>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</si>
  <si>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</si>
  <si>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</si>
  <si>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</si>
  <si>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</si>
  <si>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</si>
  <si>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</si>
  <si>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</si>
  <si>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</si>
  <si>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</si>
  <si>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</si>
  <si>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</si>
  <si>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</si>
  <si>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</si>
  <si>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</si>
  <si>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</si>
  <si>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</si>
  <si>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</si>
  <si>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</si>
  <si>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</si>
  <si>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</si>
  <si>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</si>
  <si>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</si>
  <si>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</si>
  <si>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</si>
  <si>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</si>
  <si>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</si>
  <si>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</si>
  <si>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</si>
  <si>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</si>
  <si>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</si>
  <si>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</si>
  <si>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</si>
  <si>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</si>
  <si>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</si>
  <si>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</si>
  <si>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</si>
  <si>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</si>
  <si>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</si>
  <si>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</si>
  <si>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</si>
  <si>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</si>
  <si>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</si>
  <si>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</si>
  <si>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</si>
  <si>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</si>
  <si>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</si>
  <si>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</si>
  <si>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</si>
  <si>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</si>
  <si>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</si>
  <si>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</si>
  <si>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</si>
  <si>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</si>
  <si>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</si>
  <si>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</si>
  <si>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</si>
  <si>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</si>
  <si>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</si>
  <si>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</si>
  <si>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</si>
  <si>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</si>
  <si>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</si>
  <si>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</si>
  <si>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</si>
  <si>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</si>
  <si>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</si>
  <si>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</si>
  <si>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</si>
  <si>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</si>
  <si>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</si>
  <si>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</si>
  <si>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</si>
  <si>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</si>
  <si>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</si>
  <si>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</si>
  <si>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</si>
  <si>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</si>
  <si>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</si>
  <si>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</si>
  <si>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</si>
  <si>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</si>
  <si>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</si>
  <si>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</si>
  <si>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</si>
  <si>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</si>
  <si>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</si>
  <si>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</si>
  <si>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</si>
  <si>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</si>
  <si>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</si>
  <si>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</si>
  <si>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</si>
  <si>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</si>
  <si>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</si>
  <si>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</si>
  <si>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</si>
  <si>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</si>
  <si>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</si>
  <si>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</si>
  <si>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</si>
  <si>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</si>
  <si>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</si>
  <si>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</si>
  <si>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</si>
  <si>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</si>
  <si>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</si>
  <si>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</si>
  <si>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</si>
  <si>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</si>
  <si>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</si>
  <si>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</si>
  <si>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</si>
  <si>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</si>
  <si>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</si>
  <si>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</si>
  <si>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</si>
  <si>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</si>
  <si>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</si>
  <si>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</si>
  <si>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</si>
  <si>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</si>
  <si>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</si>
  <si>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</si>
  <si>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</si>
  <si>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</si>
  <si>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</si>
  <si>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</si>
  <si>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</si>
  <si>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</si>
  <si>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</si>
  <si>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</si>
  <si>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</si>
  <si>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</si>
  <si>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</si>
  <si>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</si>
  <si>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</si>
  <si>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</si>
  <si>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</si>
  <si>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</si>
  <si>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</si>
  <si>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</si>
  <si>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</si>
  <si>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</si>
  <si>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</si>
  <si>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</si>
  <si>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</si>
  <si>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</si>
  <si>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</si>
  <si>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</si>
  <si>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</si>
  <si>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</si>
  <si>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</si>
  <si>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</si>
  <si>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</si>
  <si>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</si>
  <si>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</si>
  <si>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</si>
  <si>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</si>
  <si>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</si>
  <si>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</si>
  <si>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</si>
  <si>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</si>
  <si>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</si>
  <si>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</si>
  <si>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</si>
  <si>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</si>
  <si>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</si>
  <si>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</si>
  <si>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</si>
  <si>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</si>
  <si>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</si>
  <si>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</si>
  <si>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</si>
  <si>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</si>
  <si>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</si>
  <si>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</si>
  <si>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</si>
  <si>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</si>
  <si>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</si>
  <si>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</si>
  <si>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</si>
  <si>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</si>
  <si>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</si>
  <si>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</si>
  <si>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</si>
  <si>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</si>
  <si>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</si>
  <si>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</si>
  <si>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</si>
  <si>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</si>
  <si>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</si>
  <si>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</si>
  <si>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</si>
  <si>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</si>
  <si>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</si>
  <si>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</si>
  <si>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</si>
  <si>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</si>
  <si>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</si>
  <si>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</si>
  <si>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</si>
  <si>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</si>
  <si>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</si>
  <si>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</si>
  <si>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</si>
  <si>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</si>
  <si>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</si>
  <si>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</si>
  <si>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</si>
  <si>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</si>
  <si>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</si>
  <si>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</si>
  <si>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</si>
  <si>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</si>
  <si>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</si>
  <si>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</si>
  <si>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</si>
  <si>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</si>
  <si>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</si>
  <si>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</si>
  <si>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</si>
  <si>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</si>
  <si>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</si>
  <si>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</si>
  <si>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</si>
  <si>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</si>
  <si>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</si>
  <si>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</si>
  <si>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</si>
  <si>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</si>
  <si>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</si>
  <si>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</si>
  <si>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</si>
  <si>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</si>
  <si>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</si>
  <si>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</si>
  <si>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</si>
  <si>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</si>
  <si>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</si>
  <si>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</si>
  <si>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</si>
  <si>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</si>
  <si>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</si>
  <si>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</si>
  <si>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</si>
  <si>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</si>
  <si>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</si>
  <si>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</si>
  <si>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</si>
  <si>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</si>
  <si>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</si>
  <si>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</si>
  <si>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</si>
  <si>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</si>
  <si>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</si>
  <si>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</si>
  <si>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</si>
  <si>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</si>
  <si>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</si>
  <si>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</si>
  <si>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</si>
  <si>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</si>
  <si>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</si>
  <si>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</si>
  <si>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</si>
  <si>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</si>
  <si>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</si>
  <si>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</si>
  <si>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</si>
  <si>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</si>
  <si>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</si>
  <si>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</si>
  <si>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</si>
  <si>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</si>
  <si>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</si>
  <si>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</si>
  <si>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</si>
  <si>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</si>
  <si>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</si>
  <si>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</si>
  <si>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</si>
  <si>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</si>
  <si>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</si>
  <si>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</si>
  <si>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</si>
  <si>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</si>
  <si>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</si>
  <si>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</si>
  <si>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</si>
  <si>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</si>
  <si>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</si>
  <si>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</si>
  <si>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</si>
  <si>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</si>
  <si>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</si>
  <si>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</si>
  <si>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</si>
  <si>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</si>
  <si>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</si>
  <si>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</si>
  <si>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</si>
  <si>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</si>
  <si>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</si>
  <si>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</si>
  <si>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</si>
  <si>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</si>
  <si>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</si>
  <si>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</si>
  <si>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</si>
  <si>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</si>
  <si>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</si>
  <si>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</si>
  <si>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</si>
  <si>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</si>
  <si>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</si>
  <si>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</si>
  <si>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</si>
  <si>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</si>
  <si>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</si>
  <si>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</si>
  <si>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</si>
  <si>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</si>
  <si>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</si>
  <si>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</si>
  <si>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</si>
  <si>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</si>
  <si>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</si>
  <si>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</si>
  <si>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</si>
  <si>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</si>
  <si>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</si>
  <si>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</si>
  <si>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</si>
  <si>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</si>
  <si>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</si>
  <si>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</si>
  <si>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</si>
  <si>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</si>
  <si>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</si>
  <si>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</si>
  <si>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</si>
  <si>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</si>
  <si>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</si>
  <si>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</si>
  <si>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</si>
  <si>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</si>
  <si>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</si>
  <si>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</si>
  <si>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</si>
  <si>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</si>
  <si>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</si>
  <si>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</si>
  <si>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</si>
  <si>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</si>
  <si>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</si>
  <si>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</si>
  <si>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</si>
  <si>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</si>
  <si>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</si>
  <si>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</si>
  <si>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</si>
  <si>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</si>
  <si>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</si>
  <si>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</si>
  <si>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</si>
  <si>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</si>
  <si>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</si>
  <si>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</si>
  <si>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</si>
  <si>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</si>
  <si>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</si>
  <si>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</si>
  <si>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</si>
  <si>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</si>
  <si>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</si>
  <si>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</si>
  <si>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</si>
  <si>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</si>
  <si>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</si>
  <si>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</si>
  <si>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</si>
  <si>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</si>
  <si>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</si>
  <si>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</si>
  <si>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</si>
  <si>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</si>
  <si>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</si>
  <si>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</si>
  <si>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</si>
  <si>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</si>
  <si>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</si>
  <si>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</si>
  <si>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</si>
  <si>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</si>
  <si>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</si>
  <si>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</si>
  <si>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</si>
  <si>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</si>
  <si>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</si>
  <si>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</si>
  <si>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</si>
  <si>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</si>
  <si>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</si>
  <si>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</si>
  <si>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</si>
  <si>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</si>
  <si>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</si>
  <si>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</si>
  <si>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</si>
  <si>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</si>
  <si>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</si>
  <si>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</si>
  <si>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</si>
  <si>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</si>
  <si>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</si>
  <si>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</si>
  <si>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</si>
  <si>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</si>
  <si>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</si>
  <si>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</si>
  <si>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</si>
  <si>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</si>
  <si>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</si>
  <si>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</si>
  <si>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</si>
  <si>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</si>
  <si>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</si>
  <si>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</si>
  <si>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</si>
  <si>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</si>
  <si>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</si>
  <si>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</si>
  <si>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</si>
  <si>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</si>
  <si>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</si>
  <si>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</si>
  <si>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</si>
  <si>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</si>
  <si>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</si>
  <si>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</si>
  <si>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</si>
  <si>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</si>
  <si>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</si>
  <si>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</si>
  <si>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</si>
  <si>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</si>
  <si>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</si>
  <si>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</si>
  <si>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</si>
  <si>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</si>
  <si>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</si>
  <si>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</si>
  <si>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</si>
  <si>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</si>
  <si>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</si>
  <si>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</si>
  <si>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</si>
  <si>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</si>
  <si>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</si>
  <si>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</si>
  <si>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</si>
  <si>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</si>
  <si>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</si>
  <si>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</si>
  <si>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</si>
  <si>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</si>
  <si>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</si>
  <si>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</si>
  <si>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</si>
  <si>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</si>
  <si>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</si>
  <si>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</si>
  <si>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</si>
  <si>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</si>
  <si>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</si>
  <si>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</si>
  <si>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</si>
  <si>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</si>
  <si>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</si>
  <si>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</si>
  <si>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</si>
  <si>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</si>
  <si>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</si>
  <si>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</si>
  <si>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</si>
  <si>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</si>
  <si>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</si>
  <si>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</si>
  <si>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</si>
  <si>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</si>
  <si>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</si>
  <si>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</si>
  <si>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</si>
  <si>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</si>
  <si>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</si>
  <si>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</si>
  <si>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</si>
  <si>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</si>
  <si>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</si>
  <si>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</si>
  <si>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</si>
  <si>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</si>
  <si>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</si>
  <si>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</si>
  <si>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</si>
  <si>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</si>
  <si>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</si>
  <si>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</si>
  <si>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</si>
  <si>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</si>
  <si>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</si>
  <si>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</si>
  <si>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</si>
  <si>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</si>
  <si>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</si>
  <si>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</si>
  <si>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</si>
  <si>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</si>
  <si>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</si>
  <si>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</si>
  <si>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</si>
  <si>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</si>
  <si>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</si>
  <si>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</si>
  <si>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</si>
  <si>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</si>
  <si>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</si>
  <si>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</si>
  <si>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</si>
  <si>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</si>
  <si>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</si>
  <si>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</si>
  <si>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</si>
  <si>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</si>
  <si>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</si>
  <si>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</si>
  <si>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</si>
  <si>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</si>
  <si>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</si>
  <si>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</si>
  <si>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</si>
  <si>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</si>
  <si>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</si>
  <si>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</si>
  <si>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</si>
  <si>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</si>
  <si>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</si>
  <si>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</si>
  <si>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</si>
  <si>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</si>
  <si>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</si>
  <si>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</si>
  <si>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</si>
  <si>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</si>
  <si>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</si>
  <si>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</si>
  <si>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</si>
  <si>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</si>
  <si>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</si>
  <si>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</si>
  <si>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</si>
  <si>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</si>
  <si>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</si>
  <si>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</si>
  <si>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</si>
  <si>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</si>
  <si>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</si>
  <si>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</si>
  <si>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</si>
  <si>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</si>
  <si>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</si>
  <si>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</si>
  <si>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</si>
  <si>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</si>
  <si>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</si>
  <si>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</si>
  <si>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</si>
  <si>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</si>
  <si>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</si>
  <si>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</si>
  <si>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</si>
  <si>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</si>
  <si>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</si>
  <si>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</si>
  <si>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</si>
  <si>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</si>
  <si>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</si>
  <si>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</si>
  <si>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</si>
  <si>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</si>
  <si>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</si>
  <si>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</si>
  <si>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</si>
  <si>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</si>
  <si>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</si>
  <si>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</si>
  <si>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</si>
  <si>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</si>
  <si>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</si>
  <si>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</si>
  <si>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</si>
  <si>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</si>
  <si>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</si>
  <si>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</si>
  <si>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</si>
  <si>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</si>
  <si>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</si>
  <si>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</si>
  <si>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</si>
  <si>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</si>
  <si>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</si>
  <si>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</si>
  <si>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</si>
  <si>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</si>
  <si>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</si>
  <si>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</si>
  <si>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</si>
  <si>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</si>
  <si>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</si>
  <si>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</si>
  <si>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</si>
  <si>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</si>
  <si>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</si>
  <si>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</si>
  <si>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</si>
  <si>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</si>
  <si>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</si>
  <si>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</si>
  <si>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</si>
  <si>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</si>
  <si>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</si>
  <si>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</si>
  <si>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</si>
  <si>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</si>
  <si>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</si>
  <si>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</si>
  <si>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</si>
  <si>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</si>
  <si>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</si>
  <si>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</si>
  <si>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</si>
  <si>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</si>
  <si>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</si>
  <si>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</si>
  <si>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</si>
  <si>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</si>
  <si>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</si>
  <si>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</si>
  <si>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</si>
  <si>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</si>
  <si>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</si>
  <si>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</si>
  <si>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</si>
  <si>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</si>
  <si>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</si>
  <si>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</si>
  <si>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</si>
  <si>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</si>
  <si>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</si>
  <si>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</si>
  <si>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</si>
  <si>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</si>
  <si>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</si>
  <si>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</si>
  <si>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</si>
  <si>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</si>
  <si>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</si>
  <si>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</si>
  <si>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</si>
  <si>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</si>
  <si>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</si>
  <si>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</si>
  <si>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</si>
  <si>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</si>
  <si>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</si>
  <si>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</si>
  <si>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</si>
  <si>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</si>
  <si>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</si>
  <si>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</si>
  <si>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</si>
  <si>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</si>
  <si>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</si>
  <si>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</si>
  <si>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</si>
  <si>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</si>
  <si>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</si>
  <si>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</si>
  <si>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</si>
  <si>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</si>
  <si>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</si>
  <si>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</si>
  <si>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</si>
  <si>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</si>
  <si>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</si>
  <si>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</si>
  <si>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</si>
  <si>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</si>
  <si>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</si>
  <si>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</si>
  <si>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</si>
  <si>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</si>
  <si>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</si>
  <si>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</si>
  <si>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</si>
  <si>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</si>
  <si>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</si>
  <si>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</si>
  <si>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</si>
  <si>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</si>
  <si>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</si>
  <si>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</si>
  <si>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</si>
  <si>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</si>
  <si>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</si>
  <si>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</si>
  <si>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</si>
  <si>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</si>
  <si>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</si>
  <si>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</si>
  <si>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</si>
  <si>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</si>
  <si>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</si>
  <si>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</si>
  <si>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</si>
  <si>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</si>
  <si>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</si>
  <si>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</si>
  <si>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</si>
  <si>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</si>
  <si>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</si>
  <si>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</si>
  <si>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</si>
  <si>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</si>
  <si>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</si>
  <si>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</si>
  <si>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</si>
  <si>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</si>
  <si>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</si>
  <si>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</si>
  <si>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</si>
  <si>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</si>
  <si>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</si>
  <si>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</si>
  <si>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</si>
  <si>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</si>
  <si>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</si>
  <si>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</si>
  <si>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</si>
  <si>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</si>
  <si>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</si>
  <si>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</si>
  <si>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</si>
  <si>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</si>
  <si>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</si>
  <si>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</si>
  <si>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</si>
  <si>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</si>
  <si>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</si>
  <si>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</si>
  <si>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</si>
  <si>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</si>
  <si>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</si>
  <si>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</si>
  <si>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</si>
  <si>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</si>
  <si>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</si>
  <si>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</si>
  <si>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</si>
  <si>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</si>
  <si>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</si>
  <si>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</si>
  <si>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</si>
  <si>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</si>
  <si>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</si>
  <si>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</si>
  <si>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</si>
  <si>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</si>
  <si>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</si>
  <si>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</si>
  <si>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</si>
  <si>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</si>
  <si>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</si>
  <si>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</si>
  <si>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</si>
  <si>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</si>
  <si>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</si>
  <si>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</si>
  <si>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</si>
  <si>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</si>
  <si>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</si>
  <si>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</si>
  <si>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</si>
  <si>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</si>
  <si>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</si>
  <si>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</si>
  <si>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</si>
  <si>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</si>
  <si>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</si>
  <si>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</si>
  <si>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</si>
  <si>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</si>
  <si>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</si>
  <si>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</si>
  <si>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</si>
  <si>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</si>
  <si>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</si>
  <si>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</si>
  <si>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</si>
  <si>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</si>
  <si>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</si>
  <si>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</si>
  <si>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</si>
  <si>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</si>
  <si>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</si>
  <si>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</si>
  <si>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</si>
  <si>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</si>
  <si>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</si>
  <si>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</si>
  <si>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</si>
  <si>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</si>
  <si>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</si>
  <si>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</si>
  <si>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</si>
  <si>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</si>
  <si>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</si>
  <si>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</si>
  <si>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</si>
  <si>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</si>
  <si>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</si>
  <si>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</si>
  <si>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</si>
  <si>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</si>
  <si>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</si>
  <si>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</si>
  <si>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</si>
  <si>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</si>
  <si>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</si>
  <si>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</si>
  <si>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</si>
  <si>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</si>
  <si>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</si>
  <si>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</si>
  <si>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</si>
  <si>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</si>
  <si>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</si>
  <si>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</si>
  <si>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</si>
  <si>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</si>
  <si>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</si>
  <si>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</si>
  <si>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</si>
  <si>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</si>
  <si>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</si>
  <si>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</si>
  <si>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</si>
  <si>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</si>
  <si>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</si>
  <si>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</si>
  <si>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</si>
  <si>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</si>
  <si>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</si>
  <si>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</si>
  <si>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</si>
  <si>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</si>
  <si>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</si>
  <si>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</si>
  <si>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</si>
  <si>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</si>
  <si>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</si>
  <si>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</si>
  <si>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</si>
  <si>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</si>
  <si>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</si>
  <si>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</si>
  <si>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</si>
  <si>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</si>
  <si>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</si>
  <si>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</si>
  <si>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</si>
  <si>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</si>
  <si>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</si>
  <si>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</si>
  <si>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</si>
  <si>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</si>
  <si>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</si>
  <si>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</si>
  <si>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</si>
  <si>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</si>
  <si>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</si>
  <si>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</si>
  <si>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</si>
  <si>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</si>
  <si>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</si>
  <si>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</si>
  <si>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</si>
  <si>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</si>
  <si>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</si>
  <si>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</si>
  <si>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</si>
  <si>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</si>
  <si>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</si>
  <si>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</si>
  <si>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</si>
  <si>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</si>
  <si>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</si>
  <si>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</si>
  <si>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</si>
  <si>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</si>
  <si>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</si>
  <si>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</si>
  <si>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</si>
  <si>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</si>
  <si>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</si>
  <si>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</si>
  <si>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</si>
  <si>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</si>
  <si>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</si>
  <si>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</si>
  <si>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</si>
  <si>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</si>
  <si>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</si>
  <si>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</si>
  <si>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</si>
  <si>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</si>
  <si>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</si>
  <si>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</si>
  <si>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</si>
  <si>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</si>
  <si>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</si>
  <si>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</si>
  <si>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</si>
  <si>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</si>
  <si>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</si>
  <si>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</si>
  <si>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</si>
  <si>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</si>
  <si>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</si>
  <si>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</si>
  <si>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</si>
  <si>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</si>
  <si>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</si>
  <si>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</si>
  <si>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</si>
  <si>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</si>
  <si>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</si>
  <si>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</si>
  <si>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</si>
  <si>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</si>
  <si>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</si>
  <si>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</si>
  <si>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</si>
  <si>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</si>
  <si>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</si>
  <si>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</si>
  <si>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</si>
  <si>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</si>
  <si>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</si>
  <si>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</si>
  <si>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</si>
  <si>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</si>
  <si>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</si>
  <si>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</si>
  <si>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</si>
  <si>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</si>
  <si>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</si>
  <si>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</si>
  <si>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</si>
  <si>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</si>
  <si>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</si>
  <si>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</si>
  <si>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</si>
  <si>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</si>
  <si>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</si>
  <si>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</si>
  <si>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</si>
  <si>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</si>
  <si>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</si>
  <si>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</si>
  <si>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</si>
  <si>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</si>
  <si>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</si>
  <si>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</si>
  <si>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</si>
  <si>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</si>
  <si>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</si>
  <si>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</si>
  <si>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</si>
  <si>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</si>
  <si>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</si>
  <si>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</si>
  <si>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</si>
  <si>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</si>
  <si>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</si>
  <si>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</si>
  <si>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</si>
  <si>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</si>
  <si>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</si>
  <si>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</si>
  <si>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</si>
  <si>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</si>
  <si>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</si>
  <si>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</si>
  <si>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</si>
  <si>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</si>
  <si>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</si>
  <si>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</si>
  <si>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</si>
  <si>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</si>
  <si>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</si>
  <si>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</si>
  <si>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</si>
  <si>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</si>
  <si>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</si>
  <si>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</si>
  <si>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</si>
  <si>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</si>
  <si>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</si>
  <si>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</si>
  <si>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</si>
  <si>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</si>
  <si>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</si>
  <si>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</si>
  <si>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</si>
  <si>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</si>
  <si>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</si>
  <si>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</si>
  <si>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</si>
  <si>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</si>
  <si>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</si>
  <si>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</si>
  <si>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</si>
  <si>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</si>
  <si>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</si>
  <si>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</si>
  <si>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</si>
  <si>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</si>
  <si>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</si>
  <si>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</si>
  <si>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</si>
  <si>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</si>
  <si>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</si>
  <si>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</si>
  <si>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</si>
  <si>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</si>
  <si>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</si>
  <si>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</si>
  <si>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</si>
  <si>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</si>
  <si>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</si>
  <si>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</si>
  <si>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</si>
  <si>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</si>
  <si>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</si>
  <si>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</si>
  <si>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</si>
  <si>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</si>
  <si>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</si>
  <si>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</si>
  <si>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</si>
  <si>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</si>
  <si>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</si>
  <si>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</si>
  <si>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</si>
  <si>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</si>
  <si>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</si>
  <si>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</si>
  <si>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</si>
  <si>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</si>
  <si>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</si>
  <si>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</si>
  <si>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</si>
  <si>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</si>
  <si>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</si>
  <si>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</si>
  <si>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</si>
  <si>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</si>
  <si>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</si>
  <si>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</si>
  <si>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</si>
  <si>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</si>
  <si>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</si>
  <si>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</si>
  <si>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</si>
  <si>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</si>
  <si>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</si>
  <si>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</si>
  <si>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</si>
  <si>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</si>
  <si>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</si>
  <si>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</si>
  <si>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</si>
  <si>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</si>
  <si>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</si>
  <si>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</si>
  <si>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</si>
  <si>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</si>
  <si>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</si>
  <si>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</si>
  <si>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</si>
  <si>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</si>
  <si>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</si>
  <si>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</si>
  <si>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</si>
  <si>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</si>
  <si>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</si>
  <si>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</si>
  <si>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</si>
  <si>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</si>
  <si>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</si>
  <si>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</si>
  <si>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</si>
  <si>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</si>
  <si>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</si>
  <si>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</si>
  <si>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</si>
  <si>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</si>
  <si>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</si>
  <si>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</si>
  <si>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</si>
  <si>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</si>
  <si>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</si>
  <si>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</si>
  <si>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</si>
  <si>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</si>
  <si>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</si>
  <si>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</si>
  <si>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</si>
  <si>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</si>
  <si>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</si>
  <si>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</si>
  <si>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</si>
  <si>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</si>
  <si>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</si>
  <si>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</si>
  <si>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</si>
  <si>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</si>
  <si>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</si>
  <si>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</si>
  <si>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</si>
  <si>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</si>
  <si>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</si>
  <si>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</si>
  <si>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</si>
  <si>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</si>
  <si>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</si>
  <si>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</si>
  <si>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</si>
  <si>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</si>
  <si>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</si>
  <si>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</si>
  <si>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</si>
  <si>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</si>
  <si>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</si>
  <si>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</si>
  <si>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</si>
  <si>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</si>
  <si>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</si>
  <si>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</si>
  <si>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</si>
  <si>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</si>
  <si>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</si>
  <si>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</si>
  <si>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</si>
  <si>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</si>
  <si>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</si>
  <si>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</si>
  <si>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</si>
  <si>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</si>
  <si>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</si>
  <si>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</si>
  <si>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</si>
  <si>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</si>
  <si>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</si>
  <si>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</si>
  <si>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</si>
  <si>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</si>
  <si>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</si>
  <si>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</si>
  <si>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</si>
  <si>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</si>
  <si>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</si>
  <si>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</si>
  <si>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</si>
  <si>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</si>
  <si>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</si>
  <si>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</si>
  <si>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</si>
  <si>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</si>
  <si>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</si>
  <si>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</si>
  <si>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</si>
  <si>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</si>
  <si>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</si>
  <si>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</si>
  <si>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</si>
  <si>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</si>
  <si>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</si>
  <si>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</si>
  <si>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</si>
  <si>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</si>
  <si>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</si>
  <si>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</si>
  <si>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</si>
  <si>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</si>
  <si>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</si>
  <si>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</si>
  <si>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</si>
  <si>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</si>
  <si>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</si>
  <si>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</si>
  <si>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</si>
  <si>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</si>
  <si>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</si>
  <si>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</si>
  <si>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</si>
  <si>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</si>
  <si>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</si>
  <si>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</si>
  <si>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</si>
  <si>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</si>
  <si>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</si>
  <si>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</si>
  <si>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</si>
  <si>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</si>
  <si>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</si>
  <si>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</si>
  <si>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</si>
  <si>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</si>
  <si>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</si>
  <si>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</si>
  <si>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</si>
  <si>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</si>
  <si>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</si>
  <si>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</si>
  <si>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</si>
  <si>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</si>
  <si>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</si>
  <si>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</si>
  <si>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</si>
  <si>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</si>
  <si>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</si>
  <si>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</si>
  <si>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</si>
  <si>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</si>
  <si>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</si>
  <si>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</si>
  <si>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</si>
  <si>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</si>
  <si>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</si>
  <si>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</si>
  <si>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</si>
  <si>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</si>
  <si>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</si>
  <si>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</si>
  <si>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</si>
  <si>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</si>
  <si>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</si>
  <si>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</si>
  <si>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</si>
  <si>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</si>
  <si>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</si>
  <si>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</si>
  <si>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</si>
  <si>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</si>
  <si>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</si>
  <si>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</si>
  <si>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</si>
  <si>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</si>
  <si>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</si>
  <si>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</si>
  <si>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</si>
  <si>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</si>
  <si>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</si>
  <si>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</si>
  <si>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</si>
  <si>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</si>
  <si>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</si>
  <si>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</si>
  <si>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</si>
  <si>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</si>
  <si>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</si>
  <si>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</si>
  <si>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</si>
  <si>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</si>
  <si>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</si>
  <si>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</si>
  <si>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</si>
  <si>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</si>
  <si>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</si>
  <si>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</si>
  <si>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</si>
  <si>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</si>
  <si>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</si>
  <si>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</si>
  <si>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</si>
  <si>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</si>
  <si>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</si>
  <si>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</si>
  <si>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</si>
  <si>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</si>
  <si>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</si>
  <si>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</si>
  <si>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</si>
  <si>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</si>
  <si>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</si>
  <si>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</si>
  <si>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</si>
  <si>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</si>
  <si>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</si>
  <si>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</si>
  <si>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</si>
  <si>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</si>
  <si>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</si>
  <si>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</si>
  <si>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</si>
  <si>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</si>
  <si>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</si>
  <si>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</si>
  <si>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</si>
  <si>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</si>
  <si>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</si>
  <si>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</si>
  <si>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</si>
  <si>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</si>
  <si>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</si>
  <si>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</si>
  <si>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</si>
  <si>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</si>
  <si>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</si>
  <si>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</si>
  <si>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</si>
  <si>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</si>
  <si>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</si>
  <si>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</si>
  <si>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</si>
  <si>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</si>
  <si>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</si>
  <si>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</si>
  <si>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</si>
  <si>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</si>
  <si>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</si>
  <si>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</si>
  <si>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</si>
  <si>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</si>
  <si>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</si>
  <si>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</si>
  <si>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</si>
  <si>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</si>
  <si>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</si>
  <si>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</si>
  <si>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</si>
  <si>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</si>
  <si>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</si>
  <si>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</si>
  <si>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</si>
  <si>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</si>
  <si>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</si>
  <si>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</si>
  <si>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</si>
  <si>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</si>
  <si>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</si>
  <si>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</si>
  <si>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</si>
  <si>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</si>
  <si>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</si>
  <si>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</si>
  <si>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</si>
  <si>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</si>
  <si>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</si>
  <si>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</si>
  <si>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</si>
  <si>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</si>
  <si>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</si>
  <si>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</si>
  <si>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</si>
  <si>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</si>
  <si>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</si>
  <si>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</si>
  <si>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</si>
  <si>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</si>
  <si>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</si>
  <si>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</si>
  <si>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</si>
  <si>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</si>
  <si>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</si>
  <si>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</si>
  <si>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</si>
  <si>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</si>
  <si>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</si>
  <si>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</si>
  <si>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</si>
  <si>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</si>
  <si>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</si>
  <si>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</si>
  <si>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</si>
  <si>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</si>
  <si>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</si>
  <si>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</si>
  <si>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</si>
  <si>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</si>
  <si>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</si>
  <si>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</si>
  <si>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</si>
  <si>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</si>
  <si>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</si>
  <si>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</si>
  <si>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</si>
  <si>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</si>
  <si>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</si>
  <si>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</si>
  <si>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</si>
  <si>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</si>
  <si>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</si>
  <si>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</si>
  <si>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</si>
  <si>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</si>
  <si>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</si>
  <si>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</si>
  <si>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</si>
  <si>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</si>
  <si>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</si>
  <si>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</si>
  <si>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</si>
  <si>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</si>
  <si>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</si>
  <si>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</si>
  <si>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</si>
  <si>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</si>
  <si>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</si>
  <si>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</si>
  <si>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</si>
  <si>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</si>
  <si>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</si>
  <si>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</si>
  <si>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</si>
  <si>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</si>
  <si>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</si>
  <si>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</si>
  <si>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</si>
  <si>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</si>
  <si>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</si>
  <si>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</si>
  <si>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</si>
  <si>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</si>
  <si>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</si>
  <si>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</si>
  <si>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</si>
  <si>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</si>
  <si>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</si>
  <si>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</si>
  <si>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</si>
  <si>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</si>
  <si>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</si>
  <si>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</si>
  <si>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</si>
  <si>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</si>
  <si>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</si>
  <si>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</si>
  <si>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</si>
  <si>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</si>
  <si>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</si>
  <si>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</si>
  <si>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</si>
  <si>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</si>
  <si>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</si>
  <si>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</si>
  <si>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</si>
  <si>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</si>
  <si>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</si>
  <si>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</si>
  <si>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</si>
  <si>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</si>
  <si>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</si>
  <si>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</si>
  <si>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</si>
  <si>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</si>
  <si>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</si>
  <si>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</si>
  <si>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</si>
  <si>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</si>
  <si>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</si>
  <si>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</si>
  <si>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</si>
  <si>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</si>
  <si>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</si>
  <si>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</si>
  <si>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</si>
  <si>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</si>
  <si>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</si>
  <si>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</si>
  <si>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</si>
  <si>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</si>
  <si>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</si>
  <si>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</si>
  <si>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</si>
  <si>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</si>
  <si>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</si>
  <si>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</si>
  <si>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</si>
  <si>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</si>
  <si>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</si>
  <si>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</si>
  <si>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</si>
  <si>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</si>
  <si>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</si>
  <si>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</si>
  <si>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</si>
  <si>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</si>
  <si>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</si>
  <si>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</si>
  <si>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</si>
  <si>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</si>
  <si>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</si>
  <si>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</si>
  <si>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</si>
  <si>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</si>
  <si>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</si>
  <si>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</si>
  <si>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</si>
  <si>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</si>
  <si>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</si>
  <si>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</si>
  <si>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</si>
  <si>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</si>
  <si>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</si>
  <si>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</si>
  <si>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</si>
  <si>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</si>
  <si>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</si>
  <si>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</si>
  <si>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</si>
  <si>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</si>
  <si>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</si>
  <si>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</si>
  <si>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</si>
  <si>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</si>
  <si>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</si>
  <si>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</si>
  <si>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</si>
  <si>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</si>
  <si>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</si>
  <si>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</si>
  <si>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</si>
  <si>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</si>
  <si>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</si>
  <si>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</si>
  <si>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</si>
  <si>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</si>
  <si>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</si>
  <si>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</si>
  <si>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</si>
  <si>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</si>
  <si>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</si>
  <si>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</si>
  <si>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</si>
  <si>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</si>
  <si>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</si>
  <si>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</si>
  <si>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</si>
  <si>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</si>
  <si>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</si>
  <si>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</si>
  <si>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</si>
  <si>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</si>
  <si>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</si>
  <si>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</si>
  <si>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</si>
  <si>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</si>
  <si>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</si>
  <si>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</si>
  <si>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</si>
  <si>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</si>
  <si>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</si>
  <si>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</si>
  <si>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</si>
  <si>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</si>
  <si>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</si>
  <si>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</si>
  <si>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</si>
  <si>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</si>
  <si>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</si>
  <si>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</si>
  <si>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</si>
  <si>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</si>
  <si>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</si>
  <si>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</si>
  <si>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</si>
  <si>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</si>
  <si>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</si>
  <si>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</si>
  <si>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</si>
  <si>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</si>
  <si>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</si>
  <si>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</si>
  <si>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</si>
  <si>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</si>
  <si>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</si>
  <si>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</si>
  <si>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</si>
  <si>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</si>
  <si>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</si>
  <si>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</si>
  <si>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</si>
  <si>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</si>
  <si>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</si>
  <si>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</si>
  <si>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</si>
  <si>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</si>
  <si>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</si>
  <si>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</si>
  <si>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</si>
  <si>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</si>
  <si>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</si>
  <si>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</si>
  <si>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</si>
  <si>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</si>
  <si>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</si>
  <si>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</si>
  <si>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</si>
  <si>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</si>
  <si>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</si>
  <si>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</si>
  <si>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</si>
  <si>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</si>
  <si>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</si>
  <si>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</si>
  <si>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</si>
  <si>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</si>
  <si>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</si>
  <si>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</si>
  <si>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</si>
  <si>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</si>
  <si>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</si>
  <si>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</si>
  <si>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</si>
  <si>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</si>
  <si>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</si>
  <si>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</si>
  <si>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</si>
  <si>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</si>
  <si>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</si>
  <si>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</si>
  <si>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</si>
  <si>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</si>
  <si>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</si>
  <si>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</si>
  <si>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</si>
  <si>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</si>
  <si>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</si>
  <si>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</si>
  <si>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</si>
  <si>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</si>
  <si>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</si>
  <si>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</si>
  <si>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</si>
  <si>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</si>
  <si>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</si>
  <si>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</si>
  <si>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</si>
  <si>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</si>
  <si>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</si>
  <si>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</si>
  <si>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</si>
  <si>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</si>
  <si>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</si>
  <si>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</si>
  <si>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</si>
  <si>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</si>
  <si>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</si>
  <si>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</si>
  <si>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</si>
  <si>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</si>
  <si>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</si>
  <si>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</si>
  <si>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</si>
  <si>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</si>
  <si>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</si>
  <si>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</si>
  <si>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</si>
  <si>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</si>
  <si>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</si>
  <si>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</si>
  <si>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</si>
  <si>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</si>
  <si>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</si>
  <si>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</si>
  <si>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</si>
  <si>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</si>
  <si>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</si>
  <si>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</si>
  <si>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</si>
  <si>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</si>
  <si>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</si>
  <si>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</si>
  <si>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</si>
  <si>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</si>
  <si>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</si>
  <si>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</si>
  <si>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</si>
  <si>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</si>
  <si>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</si>
  <si>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</si>
  <si>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</si>
  <si>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</si>
  <si>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</si>
  <si>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</si>
  <si>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</si>
  <si>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</si>
  <si>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</si>
  <si>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</si>
  <si>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</si>
  <si>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</si>
  <si>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</si>
  <si>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</si>
  <si>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</si>
  <si>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</si>
  <si>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</si>
  <si>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</si>
  <si>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</si>
  <si>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</si>
  <si>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</si>
  <si>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</si>
  <si>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</si>
  <si>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</si>
  <si>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</si>
  <si>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</si>
  <si>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</si>
  <si>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</si>
  <si>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</si>
  <si>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</si>
  <si>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</si>
  <si>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</si>
  <si>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</si>
  <si>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</si>
  <si>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</si>
  <si>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</si>
  <si>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</si>
  <si>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</si>
  <si>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</si>
  <si>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</si>
  <si>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</si>
  <si>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</si>
  <si>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</si>
  <si>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</si>
  <si>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</si>
  <si>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</si>
  <si>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</si>
  <si>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</si>
  <si>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</si>
  <si>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</si>
  <si>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</si>
  <si>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</si>
  <si>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</si>
  <si>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</si>
  <si>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</si>
  <si>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</si>
  <si>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</si>
  <si>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</si>
  <si>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</si>
  <si>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</si>
  <si>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</si>
  <si>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</si>
  <si>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</si>
  <si>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</si>
  <si>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</si>
  <si>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</si>
  <si>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</si>
  <si>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</si>
  <si>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</si>
  <si>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</si>
  <si>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</si>
  <si>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</si>
  <si>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</si>
  <si>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</si>
  <si>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</si>
  <si>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</si>
  <si>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</si>
  <si>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</si>
  <si>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</si>
  <si>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</si>
  <si>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</si>
  <si>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</si>
  <si>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</si>
  <si>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</si>
  <si>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</si>
  <si>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</si>
  <si>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</si>
  <si>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</si>
  <si>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</si>
  <si>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</si>
  <si>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</si>
  <si>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</si>
  <si>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</si>
  <si>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</si>
  <si>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</si>
  <si>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</si>
  <si>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</si>
  <si>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</si>
  <si>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</si>
  <si>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</si>
  <si>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</si>
  <si>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</si>
  <si>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</si>
  <si>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</si>
  <si>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</si>
  <si>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</si>
  <si>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</si>
  <si>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</si>
  <si>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</si>
  <si>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</si>
  <si>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</si>
  <si>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</si>
  <si>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</si>
  <si>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</si>
  <si>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</si>
  <si>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</si>
  <si>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</si>
  <si>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</si>
  <si>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</si>
  <si>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</si>
  <si>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</si>
  <si>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</si>
  <si>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</si>
  <si>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</si>
  <si>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</si>
  <si>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</si>
  <si>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</si>
  <si>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</si>
  <si>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</si>
  <si>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</si>
  <si>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</si>
  <si>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</si>
  <si>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</si>
  <si>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</si>
  <si>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</si>
  <si>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</si>
  <si>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</si>
  <si>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</si>
  <si>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</si>
  <si>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</si>
  <si>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</si>
  <si>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</si>
  <si>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</si>
  <si>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</si>
  <si>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</si>
  <si>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</si>
  <si>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</si>
  <si>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</si>
  <si>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</si>
  <si>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</si>
  <si>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</si>
  <si>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</si>
  <si>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</si>
  <si>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</si>
  <si>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</si>
  <si>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</si>
  <si>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</si>
  <si>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</si>
  <si>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</si>
  <si>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</si>
  <si>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</si>
  <si>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</si>
  <si>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</si>
  <si>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</si>
  <si>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</si>
  <si>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</si>
  <si>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</si>
  <si>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</si>
  <si>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</si>
  <si>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</si>
  <si>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</si>
  <si>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</si>
  <si>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</si>
  <si>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</si>
  <si>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</si>
  <si>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</si>
  <si>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</si>
  <si>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</si>
  <si>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</si>
  <si>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</si>
  <si>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</si>
  <si>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</si>
  <si>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</si>
  <si>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</si>
  <si>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</si>
  <si>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</si>
  <si>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</si>
  <si>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</si>
  <si>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</si>
  <si>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</si>
  <si>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</si>
  <si>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</si>
  <si>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</si>
  <si>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</si>
  <si>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</si>
  <si>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</si>
  <si>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</si>
  <si>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</si>
  <si>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</si>
  <si>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</si>
  <si>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</si>
  <si>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</si>
  <si>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</si>
  <si>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</si>
  <si>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</si>
  <si>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</si>
  <si>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</si>
  <si>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</si>
  <si>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</si>
  <si>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</si>
  <si>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</si>
  <si>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</si>
  <si>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</si>
  <si>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</si>
  <si>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</si>
  <si>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</si>
  <si>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</si>
  <si>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</si>
  <si>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</si>
  <si>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</si>
  <si>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</si>
  <si>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</si>
  <si>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</si>
  <si>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</si>
  <si>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</si>
  <si>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</si>
  <si>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</si>
  <si>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</si>
  <si>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</si>
  <si>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</si>
  <si>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</si>
  <si>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</si>
  <si>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</si>
  <si>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</si>
  <si>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</si>
  <si>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</si>
  <si>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</si>
  <si>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</si>
  <si>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</si>
  <si>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</si>
  <si>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</si>
  <si>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</si>
  <si>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</si>
  <si>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</si>
  <si>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</si>
  <si>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</si>
  <si>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</si>
  <si>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</si>
  <si>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</si>
  <si>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</si>
  <si>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</si>
  <si>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</si>
  <si>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</si>
  <si>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</si>
  <si>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</si>
  <si>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</si>
  <si>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</si>
  <si>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</si>
  <si>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</si>
  <si>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</si>
  <si>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</si>
  <si>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</si>
  <si>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</si>
  <si>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</si>
  <si>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</si>
  <si>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</si>
  <si>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</si>
  <si>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</si>
  <si>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</si>
  <si>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</si>
  <si>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</si>
  <si>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</si>
  <si>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</si>
  <si>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</si>
  <si>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</si>
  <si>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</si>
  <si>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</si>
  <si>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</si>
  <si>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</si>
  <si>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</si>
  <si>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</si>
  <si>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</si>
  <si>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</si>
  <si>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</si>
  <si>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</si>
  <si>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</si>
  <si>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</si>
  <si>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</si>
  <si>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</si>
  <si>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</si>
  <si>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</si>
  <si>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</si>
  <si>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</si>
  <si>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</si>
  <si>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</si>
  <si>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</si>
  <si>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</si>
  <si>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</si>
  <si>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</si>
  <si>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</si>
  <si>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</si>
  <si>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</si>
  <si>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</si>
  <si>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</si>
  <si>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</si>
  <si>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</si>
  <si>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</si>
  <si>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</si>
  <si>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</si>
  <si>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</si>
  <si>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</si>
  <si>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</si>
  <si>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</si>
  <si>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</si>
  <si>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</si>
  <si>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</si>
  <si>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</si>
  <si>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</si>
  <si>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</si>
  <si>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</si>
  <si>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</si>
  <si>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</si>
  <si>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</si>
  <si>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</si>
  <si>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</si>
  <si>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</si>
  <si>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</si>
  <si>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</si>
  <si>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</si>
  <si>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</si>
  <si>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</si>
  <si>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</si>
  <si>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</si>
  <si>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</si>
  <si>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</si>
  <si>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</si>
  <si>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</si>
  <si>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</si>
  <si>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</si>
  <si>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</si>
  <si>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</si>
  <si>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</si>
  <si>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</si>
  <si>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</si>
  <si>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</si>
  <si>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</si>
  <si>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</si>
  <si>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</si>
  <si>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</si>
  <si>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</si>
  <si>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</si>
  <si>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</si>
  <si>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</si>
  <si>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</si>
  <si>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</si>
  <si>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</si>
  <si>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</si>
  <si>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</si>
  <si>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</si>
  <si>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</si>
  <si>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</si>
  <si>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</si>
  <si>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</si>
  <si>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</si>
  <si>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</si>
  <si>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</si>
  <si>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</si>
  <si>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</si>
  <si>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</si>
  <si>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</si>
  <si>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</si>
  <si>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</si>
  <si>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</si>
  <si>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</si>
  <si>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</si>
  <si>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</si>
  <si>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</si>
  <si>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</si>
  <si>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</si>
  <si>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</si>
  <si>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</si>
  <si>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</si>
  <si>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</si>
  <si>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</si>
  <si>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</si>
  <si>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</si>
  <si>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</si>
  <si>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</si>
  <si>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</si>
  <si>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</si>
  <si>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</si>
  <si>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</si>
  <si>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</si>
  <si>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</si>
  <si>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</si>
  <si>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</si>
  <si>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</si>
  <si>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</si>
  <si>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</si>
  <si>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</si>
  <si>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</si>
  <si>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</si>
  <si>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</si>
  <si>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</si>
  <si>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</si>
  <si>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</si>
  <si>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</si>
  <si>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</si>
  <si>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</si>
  <si>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</si>
  <si>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</si>
  <si>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</si>
  <si>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</si>
  <si>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</si>
  <si>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</si>
  <si>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</si>
  <si>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</si>
  <si>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</si>
  <si>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</si>
  <si>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</si>
  <si>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</si>
  <si>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</si>
  <si>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</si>
  <si>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</si>
  <si>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</si>
  <si>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</si>
  <si>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</si>
  <si>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</si>
  <si>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</si>
  <si>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</si>
  <si>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</si>
  <si>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</si>
  <si>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</si>
  <si>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</si>
  <si>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</si>
  <si>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</si>
  <si>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</si>
  <si>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</si>
  <si>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</si>
  <si>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</si>
  <si>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</si>
  <si>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</si>
  <si>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</si>
  <si>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</si>
  <si>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</si>
  <si>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</si>
  <si>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</si>
  <si>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</si>
  <si>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</si>
  <si>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</si>
  <si>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</si>
  <si>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</si>
  <si>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</si>
  <si>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</si>
  <si>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</si>
  <si>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</si>
  <si>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</si>
  <si>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</si>
  <si>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</si>
  <si>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</si>
  <si>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</si>
  <si>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</si>
  <si>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</si>
  <si>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</si>
  <si>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</si>
  <si>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</si>
  <si>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</si>
  <si>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</si>
  <si>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</si>
  <si>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</si>
  <si>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</si>
  <si>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</si>
  <si>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</si>
  <si>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</si>
  <si>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</si>
  <si>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</si>
  <si>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</si>
  <si>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</si>
  <si>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</si>
  <si>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</si>
  <si>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</si>
  <si>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</si>
  <si>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</si>
  <si>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</si>
  <si>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</si>
  <si>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</si>
  <si>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</si>
  <si>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</si>
  <si>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</si>
  <si>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</si>
  <si>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</si>
  <si>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</si>
  <si>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</si>
  <si>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</si>
  <si>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</si>
  <si>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</si>
  <si>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</si>
  <si>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</si>
  <si>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</si>
  <si>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</si>
  <si>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</si>
  <si>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</si>
  <si>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</si>
  <si>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</si>
  <si>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</si>
  <si>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</si>
  <si>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</si>
  <si>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</si>
  <si>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</si>
  <si>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</si>
  <si>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</si>
  <si>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</si>
  <si>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</si>
  <si>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</si>
  <si>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</si>
  <si>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</si>
  <si>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</si>
  <si>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</si>
  <si>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</si>
  <si>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</si>
  <si>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</si>
  <si>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</si>
  <si>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</si>
  <si>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</si>
  <si>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</si>
  <si>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</si>
  <si>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</si>
  <si>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</si>
  <si>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</si>
  <si>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</si>
  <si>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</si>
  <si>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</si>
  <si>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</si>
  <si>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</si>
  <si>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</si>
  <si>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</si>
  <si>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</si>
  <si>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</si>
  <si>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</si>
  <si>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</si>
  <si>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</si>
  <si>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</si>
  <si>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</si>
  <si>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</si>
  <si>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</si>
  <si>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</si>
  <si>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</si>
  <si>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</si>
  <si>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</si>
  <si>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</si>
  <si>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</si>
  <si>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</si>
  <si>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</si>
  <si>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</si>
  <si>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</si>
  <si>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</si>
  <si>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</si>
  <si>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</si>
  <si>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</si>
  <si>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</si>
  <si>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</si>
  <si>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</si>
  <si>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</si>
  <si>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</si>
  <si>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</si>
  <si>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</si>
  <si>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</si>
  <si>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</si>
  <si>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</si>
  <si>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</si>
  <si>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</si>
  <si>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</si>
  <si>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</si>
  <si>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</si>
  <si>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</si>
  <si>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</si>
  <si>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</si>
  <si>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</si>
  <si>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</si>
  <si>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</si>
  <si>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</si>
  <si>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</si>
  <si>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</si>
  <si>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</si>
  <si>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</si>
  <si>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</si>
  <si>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</si>
  <si>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</si>
  <si>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</si>
  <si>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</si>
  <si>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</si>
  <si>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</si>
  <si>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</si>
  <si>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</si>
  <si>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</si>
  <si>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</si>
  <si>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</si>
  <si>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</si>
  <si>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</si>
  <si>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</si>
  <si>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</si>
  <si>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</si>
  <si>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</si>
  <si>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</si>
  <si>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</si>
  <si>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</si>
  <si>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</si>
  <si>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</si>
  <si>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</si>
  <si>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</si>
  <si>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</si>
  <si>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</si>
  <si>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</si>
  <si>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</si>
  <si>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</si>
  <si>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</si>
  <si>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</si>
  <si>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</si>
  <si>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</si>
  <si>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</si>
  <si>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</si>
  <si>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</si>
  <si>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</si>
  <si>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</si>
  <si>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</si>
  <si>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</si>
  <si>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</si>
  <si>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</si>
  <si>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</si>
  <si>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</si>
  <si>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</si>
  <si>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</si>
  <si>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</si>
  <si>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</si>
  <si>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</si>
  <si>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</si>
  <si>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</si>
  <si>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</si>
  <si>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</si>
  <si>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</si>
  <si>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</si>
  <si>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</si>
  <si>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</si>
  <si>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</si>
  <si>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</si>
  <si>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</si>
  <si>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</si>
  <si>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</si>
  <si>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</si>
  <si>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</si>
  <si>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</si>
  <si>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</si>
  <si>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</si>
  <si>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</si>
  <si>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</si>
  <si>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</si>
  <si>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</si>
  <si>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</si>
  <si>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</si>
  <si>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</si>
  <si>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</si>
  <si>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</si>
  <si>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</si>
  <si>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</si>
  <si>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</si>
  <si>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</si>
  <si>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</si>
  <si>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</si>
  <si>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</si>
  <si>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</si>
  <si>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</si>
  <si>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</si>
  <si>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</si>
  <si>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</si>
  <si>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</si>
  <si>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</si>
  <si>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</si>
  <si>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</si>
  <si>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</si>
  <si>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</si>
  <si>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</si>
  <si>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</si>
  <si>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</si>
  <si>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</si>
  <si>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</si>
  <si>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</si>
  <si>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</si>
  <si>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</si>
  <si>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</si>
  <si>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</si>
  <si>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</si>
  <si>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</si>
  <si>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</si>
  <si>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</si>
  <si>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</si>
  <si>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</si>
  <si>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</si>
  <si>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</si>
  <si>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</si>
  <si>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</si>
  <si>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</si>
  <si>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</si>
  <si>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</si>
  <si>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</si>
  <si>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</si>
  <si>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</si>
  <si>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</si>
  <si>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</si>
  <si>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</si>
  <si>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</si>
  <si>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</si>
  <si>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</si>
  <si>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</si>
  <si>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</si>
  <si>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</si>
  <si>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</si>
  <si>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</si>
  <si>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</si>
  <si>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</si>
  <si>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</si>
  <si>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</si>
  <si>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</si>
  <si>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</si>
  <si>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</si>
  <si>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</si>
  <si>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</si>
  <si>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</si>
  <si>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</si>
  <si>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</si>
  <si>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</si>
  <si>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</si>
  <si>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</si>
  <si>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</si>
  <si>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</si>
  <si>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</si>
  <si>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</si>
  <si>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</si>
  <si>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</si>
  <si>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</si>
  <si>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</si>
  <si>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</si>
  <si>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</si>
  <si>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</si>
  <si>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</si>
  <si>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</si>
  <si>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</si>
  <si>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</si>
  <si>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</si>
  <si>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</si>
  <si>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</si>
  <si>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</si>
  <si>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</si>
  <si>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</si>
  <si>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</si>
  <si>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</si>
  <si>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</si>
  <si>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</si>
  <si>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</si>
  <si>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</si>
  <si>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</si>
  <si>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</si>
  <si>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</si>
  <si>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</si>
  <si>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</si>
  <si>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</si>
  <si>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</si>
  <si>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</si>
  <si>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</si>
  <si>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</si>
  <si>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</si>
  <si>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</si>
  <si>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</si>
  <si>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</si>
  <si>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</si>
  <si>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</si>
  <si>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</si>
  <si>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</si>
  <si>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</si>
  <si>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</si>
  <si>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</si>
  <si>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</si>
  <si>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</si>
  <si>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</si>
  <si>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</si>
  <si>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</si>
  <si>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</si>
  <si>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</si>
  <si>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</si>
  <si>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</si>
  <si>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</si>
  <si>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</si>
  <si>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</si>
  <si>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</si>
  <si>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</si>
  <si>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</si>
  <si>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</si>
  <si>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</si>
  <si>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</si>
  <si>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</si>
  <si>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</si>
  <si>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</si>
  <si>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</si>
  <si>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</si>
  <si>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</si>
  <si>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</si>
  <si>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</si>
  <si>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</si>
  <si>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</si>
  <si>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</si>
  <si>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</si>
  <si>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</si>
  <si>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</si>
  <si>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</si>
  <si>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</si>
  <si>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</si>
  <si>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</si>
  <si>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</si>
  <si>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</si>
  <si>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</si>
  <si>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</si>
  <si>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</si>
  <si>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</si>
  <si>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</si>
  <si>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</si>
  <si>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</si>
  <si>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</si>
  <si>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</si>
  <si>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</si>
  <si>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</si>
  <si>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</si>
  <si>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</si>
  <si>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</si>
  <si>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</si>
  <si>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</si>
  <si>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</si>
  <si>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</si>
  <si>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</si>
  <si>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</si>
  <si>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</si>
  <si>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</si>
  <si>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</si>
  <si>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</si>
  <si>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</si>
  <si>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</si>
  <si>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</si>
  <si>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</si>
  <si>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</si>
  <si>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</si>
  <si>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</si>
  <si>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</si>
  <si>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</si>
  <si>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</si>
  <si>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</si>
  <si>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</si>
  <si>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</si>
  <si>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</si>
  <si>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</si>
  <si>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</si>
  <si>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</si>
  <si>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</si>
  <si>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</si>
  <si>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</si>
  <si>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</si>
  <si>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</si>
  <si>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</si>
  <si>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</si>
  <si>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</si>
  <si>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</si>
  <si>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</si>
  <si>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</si>
  <si>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</si>
  <si>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</si>
  <si>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</si>
  <si>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</si>
  <si>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</si>
  <si>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</si>
  <si>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</si>
  <si>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</si>
  <si>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</si>
  <si>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</si>
  <si>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</si>
  <si>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</si>
  <si>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</si>
  <si>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</si>
  <si>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</si>
  <si>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</si>
  <si>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</si>
  <si>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</si>
  <si>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</si>
  <si>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</si>
  <si>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</si>
  <si>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</si>
  <si>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</si>
  <si>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</si>
  <si>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</si>
  <si>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</si>
  <si>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</si>
  <si>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</si>
  <si>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</si>
  <si>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</si>
  <si>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</si>
  <si>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</si>
  <si>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</si>
  <si>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</si>
  <si>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</si>
  <si>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</si>
  <si>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</si>
  <si>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</si>
  <si>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</si>
  <si>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</si>
  <si>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</si>
  <si>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</si>
  <si>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</si>
  <si>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</si>
  <si>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</si>
  <si>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</si>
  <si>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</si>
  <si>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</si>
  <si>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</si>
  <si>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</si>
  <si>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</si>
  <si>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</si>
  <si>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</si>
  <si>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</si>
  <si>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</si>
  <si>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</si>
  <si>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</si>
  <si>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</si>
  <si>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</si>
  <si>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</si>
  <si>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</si>
  <si>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</si>
  <si>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</si>
  <si>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</si>
  <si>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</si>
  <si>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</si>
  <si>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</si>
  <si>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</si>
  <si>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</si>
  <si>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</si>
  <si>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</si>
  <si>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</si>
  <si>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</si>
  <si>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</si>
  <si>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</si>
  <si>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</si>
  <si>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</si>
  <si>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</si>
  <si>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</si>
  <si>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</si>
  <si>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</si>
  <si>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</si>
  <si>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</si>
  <si>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</si>
  <si>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</si>
  <si>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</si>
  <si>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</si>
  <si>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</si>
  <si>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</si>
  <si>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</si>
  <si>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</si>
  <si>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</si>
  <si>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</si>
  <si>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</si>
  <si>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</si>
  <si>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</si>
  <si>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</si>
  <si>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</si>
  <si>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</si>
  <si>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</si>
  <si>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</si>
  <si>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</si>
  <si>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</si>
  <si>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</si>
  <si>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</si>
  <si>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</si>
  <si>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</si>
  <si>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</si>
  <si>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</si>
  <si>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</si>
  <si>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</si>
  <si>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</si>
  <si>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</si>
  <si>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</si>
  <si>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</si>
  <si>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</si>
  <si>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</si>
  <si>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</si>
  <si>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</si>
  <si>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</si>
  <si>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</si>
  <si>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</si>
  <si>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</si>
  <si>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</si>
  <si>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</si>
  <si>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</si>
  <si>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</si>
  <si>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</si>
  <si>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</si>
  <si>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</si>
  <si>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</si>
  <si>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</si>
  <si>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</si>
  <si>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</si>
  <si>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</si>
  <si>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</si>
  <si>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</si>
  <si>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</si>
  <si>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</si>
  <si>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</si>
  <si>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</si>
  <si>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</si>
  <si>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</si>
  <si>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</si>
  <si>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</si>
  <si>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</si>
  <si>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</si>
  <si>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</si>
  <si>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</si>
  <si>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</si>
  <si>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</si>
  <si>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</si>
  <si>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</si>
  <si>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</si>
  <si>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</si>
  <si>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</si>
  <si>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</si>
  <si>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</si>
  <si>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</si>
  <si>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</si>
  <si>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</si>
  <si>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</si>
  <si>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</si>
  <si>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</si>
  <si>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</si>
  <si>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</si>
  <si>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</si>
  <si>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</si>
  <si>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</si>
  <si>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</si>
  <si>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</si>
  <si>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</si>
  <si>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</si>
  <si>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</si>
  <si>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</si>
  <si>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</si>
  <si>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</si>
  <si>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</si>
  <si>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</si>
  <si>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</si>
  <si>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</si>
  <si>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</si>
  <si>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</si>
  <si>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</si>
  <si>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</si>
  <si>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</si>
  <si>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</si>
  <si>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</si>
  <si>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</si>
  <si>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</si>
  <si>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</si>
  <si>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</si>
  <si>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</si>
  <si>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</si>
  <si>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</si>
  <si>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</si>
  <si>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</si>
  <si>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</si>
  <si>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</si>
  <si>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</si>
  <si>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</si>
  <si>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</si>
  <si>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</si>
  <si>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</si>
  <si>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</si>
  <si>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</si>
  <si>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</si>
  <si>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</si>
  <si>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</si>
  <si>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</si>
  <si>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</si>
  <si>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</si>
  <si>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</si>
  <si>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</si>
  <si>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</si>
  <si>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</si>
  <si>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</si>
  <si>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</si>
  <si>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</si>
  <si>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</si>
  <si>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</si>
  <si>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</si>
  <si>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</si>
  <si>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</si>
  <si>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</si>
  <si>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</si>
  <si>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</si>
  <si>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</si>
  <si>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</si>
  <si>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</si>
  <si>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</si>
  <si>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</si>
  <si>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</si>
  <si>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</si>
  <si>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</si>
  <si>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</si>
  <si>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</si>
  <si>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</si>
  <si>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</si>
  <si>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</si>
  <si>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</si>
  <si>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</si>
  <si>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</si>
  <si>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</si>
  <si>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</si>
  <si>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</si>
  <si>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</si>
  <si>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</si>
  <si>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</si>
  <si>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</si>
  <si>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</si>
  <si>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</si>
  <si>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</si>
  <si>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</si>
  <si>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</si>
  <si>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</si>
  <si>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</si>
  <si>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</si>
  <si>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</si>
  <si>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</si>
  <si>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</si>
  <si>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</si>
  <si>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</si>
  <si>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</si>
  <si>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</si>
  <si>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</si>
  <si>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</si>
  <si>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</si>
  <si>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</si>
  <si>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</si>
  <si>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</si>
  <si>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</si>
  <si>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</si>
  <si>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</si>
  <si>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</si>
  <si>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</si>
  <si>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</si>
  <si>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</si>
  <si>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</si>
  <si>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</si>
  <si>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</si>
  <si>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</si>
  <si>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</si>
  <si>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</si>
  <si>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</si>
  <si>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</si>
  <si>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</si>
  <si>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</si>
  <si>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</si>
  <si>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</si>
  <si>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</si>
  <si>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</si>
  <si>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</si>
  <si>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</si>
  <si>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</si>
  <si>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</si>
  <si>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</si>
  <si>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</si>
  <si>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</si>
  <si>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</si>
  <si>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</si>
  <si>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</si>
  <si>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</si>
  <si>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</si>
  <si>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</si>
  <si>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</si>
  <si>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</si>
  <si>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</si>
  <si>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</si>
  <si>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</si>
  <si>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</si>
  <si>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</si>
  <si>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</si>
  <si>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</si>
  <si>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</si>
  <si>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</si>
  <si>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</si>
  <si>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</si>
  <si>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</si>
  <si>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</si>
  <si>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</si>
  <si>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</si>
  <si>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</si>
  <si>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</si>
  <si>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</si>
  <si>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</si>
  <si>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</si>
  <si>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</si>
  <si>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</si>
  <si>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</si>
  <si>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</si>
  <si>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</si>
  <si>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</si>
  <si>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</si>
  <si>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</si>
  <si>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</si>
  <si>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</si>
  <si>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</si>
  <si>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</si>
  <si>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</si>
  <si>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</si>
  <si>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</si>
  <si>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</si>
  <si>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</si>
  <si>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</si>
  <si>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</si>
  <si>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</si>
  <si>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</si>
  <si>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</si>
  <si>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</si>
  <si>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</si>
  <si>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</si>
  <si>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</si>
  <si>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</si>
  <si>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</si>
  <si>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</si>
  <si>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</si>
  <si>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</si>
  <si>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</si>
  <si>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</si>
  <si>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</si>
  <si>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</si>
  <si>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</si>
  <si>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</si>
  <si>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</si>
  <si>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</si>
  <si>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</si>
  <si>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</si>
  <si>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</si>
  <si>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</si>
  <si>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</si>
  <si>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</si>
  <si>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</si>
  <si>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</si>
  <si>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</si>
  <si>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</si>
  <si>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</si>
  <si>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</si>
  <si>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</si>
  <si>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</si>
  <si>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</si>
  <si>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</si>
  <si>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</si>
  <si>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</si>
  <si>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</si>
  <si>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</si>
  <si>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</si>
  <si>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</si>
  <si>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</si>
  <si>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</si>
  <si>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</si>
  <si>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</si>
  <si>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</si>
  <si>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</si>
  <si>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</si>
  <si>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</si>
  <si>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</si>
  <si>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</si>
  <si>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</si>
  <si>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</si>
  <si>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</si>
  <si>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</si>
  <si>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</si>
  <si>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</si>
  <si>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</si>
  <si>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</si>
  <si>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</si>
  <si>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</si>
  <si>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</si>
  <si>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</si>
  <si>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</si>
  <si>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</si>
  <si>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</si>
  <si>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</si>
  <si>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</si>
  <si>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</si>
  <si>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</si>
  <si>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</si>
  <si>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</si>
  <si>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</si>
  <si>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</si>
  <si>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</si>
  <si>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</si>
  <si>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</si>
  <si>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</si>
  <si>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</si>
  <si>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</si>
  <si>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</si>
  <si>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</si>
  <si>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</si>
  <si>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</si>
  <si>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</si>
  <si>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</si>
  <si>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</si>
  <si>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</si>
  <si>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</si>
  <si>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</si>
  <si>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</si>
  <si>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</si>
  <si>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</si>
  <si>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</si>
  <si>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</si>
  <si>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</si>
  <si>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</si>
  <si>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</si>
  <si>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</si>
  <si>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</si>
  <si>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</si>
  <si>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</si>
  <si>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</si>
  <si>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</si>
  <si>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</si>
  <si>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</si>
  <si>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</si>
  <si>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</si>
  <si>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</si>
  <si>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</si>
  <si>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</si>
  <si>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</si>
  <si>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</si>
  <si>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</si>
  <si>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</si>
  <si>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</si>
  <si>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</si>
  <si>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</si>
  <si>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</si>
  <si>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</si>
  <si>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</si>
  <si>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</si>
  <si>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</si>
  <si>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</si>
  <si>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</si>
  <si>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</si>
  <si>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</si>
  <si>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</si>
  <si>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</si>
  <si>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</si>
  <si>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</si>
  <si>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</si>
  <si>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</si>
  <si>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</si>
  <si>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</si>
  <si>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</si>
  <si>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</si>
  <si>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</si>
  <si>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</si>
  <si>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</si>
  <si>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</si>
  <si>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</si>
  <si>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</si>
  <si>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</si>
  <si>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</si>
  <si>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</si>
  <si>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</si>
  <si>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</si>
  <si>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</si>
  <si>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</si>
  <si>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</si>
  <si>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</si>
  <si>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</si>
  <si>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</si>
  <si>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</si>
  <si>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</si>
  <si>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</si>
  <si>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</si>
  <si>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</si>
  <si>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</si>
  <si>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</si>
  <si>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</si>
  <si>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</si>
  <si>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</si>
  <si>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</si>
  <si>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</si>
  <si>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</si>
  <si>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</si>
  <si>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</si>
  <si>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</si>
  <si>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</si>
  <si>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</si>
  <si>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</si>
  <si>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</si>
  <si>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</si>
  <si>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</si>
  <si>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</si>
  <si>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</si>
  <si>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</si>
  <si>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</si>
  <si>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</si>
  <si>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</si>
  <si>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</si>
  <si>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</si>
  <si>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</si>
  <si>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</si>
  <si>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</si>
  <si>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</si>
  <si>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</si>
  <si>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</si>
  <si>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</si>
  <si>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</si>
  <si>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</si>
  <si>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</si>
  <si>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</si>
  <si>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</si>
  <si>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</si>
  <si>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</si>
  <si>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</si>
  <si>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</si>
  <si>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</si>
  <si>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</si>
  <si>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</si>
  <si>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</si>
  <si>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</si>
  <si>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</si>
  <si>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</si>
  <si>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</si>
  <si>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</si>
  <si>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</si>
  <si>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</si>
  <si>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</si>
  <si>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</si>
  <si>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</si>
  <si>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</si>
  <si>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</si>
  <si>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</si>
  <si>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</si>
  <si>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</si>
  <si>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</si>
  <si>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</si>
  <si>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</si>
  <si>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</si>
  <si>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</si>
  <si>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</si>
  <si>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</si>
  <si>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</si>
  <si>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</si>
  <si>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</si>
  <si>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</si>
  <si>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</si>
  <si>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</si>
  <si>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</si>
  <si>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</si>
  <si>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</si>
  <si>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</si>
  <si>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</si>
  <si>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</si>
  <si>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</si>
  <si>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</si>
  <si>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</si>
  <si>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</si>
  <si>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</si>
  <si>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</si>
  <si>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</si>
  <si>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</si>
  <si>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</si>
  <si>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</si>
  <si>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</si>
  <si>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</si>
  <si>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</si>
  <si>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</si>
  <si>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</si>
  <si>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</si>
  <si>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</si>
  <si>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</si>
  <si>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</si>
  <si>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</si>
  <si>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</si>
  <si>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</si>
  <si>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</si>
  <si>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</si>
  <si>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</si>
  <si>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</si>
  <si>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</si>
  <si>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</si>
  <si>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</si>
  <si>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</si>
  <si>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</si>
  <si>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</si>
  <si>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</si>
  <si>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</si>
  <si>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</si>
  <si>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</si>
  <si>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</si>
  <si>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</si>
  <si>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</si>
  <si>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</si>
  <si>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</si>
  <si>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</si>
  <si>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</si>
  <si>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</si>
  <si>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</si>
  <si>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</si>
  <si>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</si>
  <si>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</si>
  <si>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</si>
  <si>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</si>
  <si>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</si>
  <si>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</si>
  <si>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</si>
  <si>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</si>
  <si>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</si>
  <si>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</si>
  <si>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</si>
  <si>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</si>
  <si>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</si>
  <si>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</si>
  <si>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</si>
  <si>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</si>
  <si>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</si>
  <si>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</si>
  <si>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</si>
  <si>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</si>
  <si>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</si>
  <si>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</si>
  <si>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</si>
  <si>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</si>
  <si>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</si>
  <si>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</si>
  <si>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</si>
  <si>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</si>
  <si>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</si>
  <si>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</si>
  <si>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</si>
  <si>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</si>
  <si>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</si>
  <si>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</si>
  <si>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</si>
  <si>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</si>
  <si>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</si>
  <si>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</si>
  <si>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</si>
  <si>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</si>
  <si>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</si>
  <si>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</si>
  <si>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</si>
  <si>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</si>
  <si>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</si>
  <si>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</si>
  <si>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</si>
  <si>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</si>
  <si>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</si>
  <si>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</si>
  <si>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</si>
  <si>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</si>
  <si>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</si>
  <si>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</si>
  <si>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</si>
  <si>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</si>
  <si>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</si>
  <si>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</si>
  <si>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</si>
  <si>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</si>
  <si>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</si>
  <si>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</si>
  <si>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</si>
  <si>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</si>
  <si>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</si>
  <si>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</si>
  <si>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</si>
  <si>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</si>
  <si>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</si>
  <si>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</si>
  <si>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</si>
  <si>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</si>
  <si>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</si>
  <si>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</si>
  <si>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</si>
  <si>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</si>
  <si>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</si>
  <si>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</si>
  <si>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</si>
  <si>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</si>
  <si>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</si>
  <si>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</si>
  <si>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</si>
  <si>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</si>
  <si>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</si>
  <si>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</si>
  <si>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</si>
  <si>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</si>
  <si>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</si>
  <si>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</si>
  <si>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</si>
  <si>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</si>
  <si>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</si>
  <si>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</si>
  <si>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</si>
  <si>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</si>
  <si>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</si>
  <si>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</si>
  <si>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</si>
  <si>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</si>
  <si>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</si>
  <si>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</si>
  <si>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</si>
  <si>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</si>
  <si>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</si>
  <si>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</si>
  <si>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</si>
  <si>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</si>
  <si>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</si>
  <si>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</si>
  <si>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</si>
  <si>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</si>
  <si>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</si>
  <si>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</si>
  <si>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</si>
  <si>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</si>
  <si>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</si>
  <si>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</si>
  <si>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</si>
  <si>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</si>
  <si>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</si>
  <si>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</si>
  <si>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</si>
  <si>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</si>
  <si>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</si>
  <si>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</si>
  <si>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</si>
  <si>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</si>
  <si>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</si>
  <si>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</si>
  <si>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</si>
  <si>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</si>
  <si>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</si>
  <si>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</si>
  <si>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</si>
  <si>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</si>
  <si>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</si>
  <si>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</si>
  <si>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</si>
  <si>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</si>
  <si>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</si>
  <si>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</si>
  <si>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</si>
  <si>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</si>
  <si>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</si>
  <si>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</si>
  <si>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</si>
  <si>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</si>
  <si>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</si>
  <si>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</si>
  <si>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</si>
  <si>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</si>
  <si>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</si>
  <si>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</si>
  <si>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</si>
  <si>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</si>
  <si>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</si>
  <si>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</si>
  <si>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</si>
  <si>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</si>
  <si>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</si>
  <si>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</si>
  <si>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</si>
  <si>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</si>
  <si>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</si>
  <si>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</si>
  <si>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</si>
  <si>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</si>
  <si>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</si>
  <si>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</si>
  <si>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</si>
  <si>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</si>
  <si>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</si>
  <si>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</si>
  <si>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</si>
  <si>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</si>
  <si>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</si>
  <si>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</si>
  <si>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</si>
  <si>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</si>
  <si>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</si>
  <si>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</si>
  <si>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</si>
  <si>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</si>
  <si>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</si>
  <si>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</si>
  <si>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</si>
  <si>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</si>
  <si>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</si>
  <si>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</si>
  <si>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</si>
  <si>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</si>
  <si>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</si>
  <si>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</si>
  <si>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</si>
  <si>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</si>
  <si>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</si>
  <si>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</si>
  <si>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</si>
  <si>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</si>
  <si>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</si>
  <si>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</si>
  <si>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</si>
  <si>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</si>
  <si>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</si>
  <si>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</si>
  <si>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</si>
  <si>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</si>
  <si>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</si>
  <si>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</si>
  <si>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</si>
  <si>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</si>
  <si>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</si>
  <si>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</si>
  <si>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</si>
  <si>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</si>
  <si>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</si>
  <si>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</si>
  <si>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</si>
  <si>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</si>
  <si>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</si>
  <si>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</si>
  <si>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</si>
  <si>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</si>
  <si>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</si>
  <si>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</si>
  <si>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</si>
  <si>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</si>
  <si>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</si>
  <si>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</si>
  <si>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</si>
  <si>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</si>
  <si>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</si>
  <si>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</si>
  <si>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</si>
  <si>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</si>
  <si>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</si>
  <si>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</si>
  <si>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</si>
  <si>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</si>
  <si>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</si>
  <si>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</si>
  <si>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</si>
  <si>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</si>
  <si>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</si>
  <si>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</si>
  <si>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</si>
  <si>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</si>
  <si>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</si>
  <si>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</si>
  <si>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</si>
  <si>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</si>
  <si>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</si>
  <si>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</si>
  <si>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</si>
  <si>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</si>
  <si>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</si>
  <si>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</si>
  <si>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</si>
  <si>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</si>
  <si>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</si>
  <si>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</si>
  <si>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</si>
  <si>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</si>
  <si>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</si>
  <si>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</si>
  <si>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</si>
  <si>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</si>
  <si>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</si>
  <si>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</si>
  <si>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</si>
  <si>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</si>
  <si>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</si>
  <si>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</si>
  <si>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</si>
  <si>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</si>
  <si>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</si>
  <si>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</si>
  <si>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</si>
  <si>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</si>
  <si>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</si>
  <si>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</si>
  <si>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</si>
  <si>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</si>
  <si>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</si>
  <si>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</si>
  <si>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</si>
  <si>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</si>
  <si>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</si>
  <si>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</si>
  <si>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</si>
  <si>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</si>
  <si>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</si>
  <si>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</si>
  <si>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</si>
  <si>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</si>
  <si>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</si>
  <si>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</si>
  <si>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</si>
  <si>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</si>
  <si>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</si>
  <si>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</si>
  <si>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</si>
  <si>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</si>
  <si>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</si>
  <si>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</si>
  <si>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</si>
  <si>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</si>
  <si>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</si>
  <si>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</si>
  <si>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</si>
  <si>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</si>
  <si>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</si>
  <si>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</si>
  <si>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</si>
  <si>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</si>
  <si>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</si>
  <si>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</si>
  <si>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</si>
  <si>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</si>
  <si>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</si>
  <si>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</si>
  <si>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</si>
  <si>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</si>
  <si>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</si>
  <si>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</si>
  <si>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</si>
  <si>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</si>
  <si>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</si>
  <si>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</si>
  <si>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</si>
  <si>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</si>
  <si>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</si>
  <si>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</si>
  <si>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</si>
  <si>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</si>
  <si>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</si>
  <si>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</si>
  <si>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</si>
  <si>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</si>
  <si>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</si>
  <si>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</si>
  <si>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</si>
  <si>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</si>
  <si>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</si>
  <si>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</si>
  <si>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</si>
  <si>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</si>
  <si>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</si>
  <si>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</si>
  <si>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</si>
  <si>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</si>
  <si>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</si>
  <si>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</si>
  <si>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</si>
  <si>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</si>
  <si>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</si>
  <si>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</si>
  <si>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</si>
  <si>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</si>
  <si>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</si>
  <si>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</si>
  <si>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</si>
  <si>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</si>
  <si>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</si>
  <si>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</si>
  <si>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</si>
  <si>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</si>
  <si>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</si>
  <si>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</si>
  <si>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</si>
  <si>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</si>
  <si>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</si>
  <si>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</si>
  <si>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</si>
  <si>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</si>
  <si>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</si>
  <si>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</si>
  <si>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</si>
  <si>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</si>
  <si>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</si>
  <si>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</si>
  <si>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</si>
  <si>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</si>
  <si>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</si>
  <si>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</si>
  <si>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</si>
  <si>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</si>
  <si>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</si>
  <si>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</si>
  <si>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</si>
  <si>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</si>
  <si>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</si>
  <si>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</si>
  <si>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</si>
  <si>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</si>
  <si>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</si>
  <si>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</si>
  <si>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</si>
  <si>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</si>
  <si>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</si>
  <si>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</si>
  <si>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</si>
  <si>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</si>
  <si>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</si>
  <si>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</si>
  <si>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</si>
  <si>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</si>
  <si>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</si>
  <si>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</si>
  <si>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</si>
  <si>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</si>
  <si>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</si>
  <si>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</si>
  <si>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</si>
  <si>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</si>
  <si>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</si>
  <si>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</si>
  <si>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</si>
  <si>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</si>
  <si>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</si>
  <si>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</si>
  <si>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</si>
  <si>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</si>
  <si>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</si>
  <si>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</si>
  <si>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</si>
  <si>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</si>
  <si>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</si>
  <si>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</si>
  <si>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</si>
  <si>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</si>
  <si>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</si>
  <si>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</si>
  <si>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</si>
  <si>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</si>
  <si>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</si>
  <si>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</si>
  <si>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</si>
  <si>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</si>
  <si>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</si>
  <si>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</si>
  <si>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</si>
  <si>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</si>
  <si>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</si>
  <si>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</si>
  <si>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</si>
  <si>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</si>
  <si>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</si>
  <si>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</si>
  <si>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</si>
  <si>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</si>
  <si>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</si>
  <si>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</si>
  <si>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</si>
  <si>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</si>
  <si>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</si>
  <si>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</si>
  <si>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</si>
  <si>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</si>
  <si>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</si>
  <si>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</si>
  <si>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</si>
  <si>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</si>
  <si>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</si>
  <si>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</si>
  <si>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</si>
  <si>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</si>
  <si>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</si>
  <si>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</si>
  <si>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</si>
  <si>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</si>
  <si>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</si>
  <si>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</si>
  <si>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</si>
  <si>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</si>
  <si>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</si>
  <si>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</si>
  <si>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</si>
  <si>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</si>
  <si>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</si>
  <si>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</si>
  <si>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</si>
  <si>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</si>
  <si>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</si>
  <si>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</si>
  <si>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</si>
  <si>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</si>
  <si>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</si>
  <si>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</si>
  <si>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</si>
  <si>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</si>
  <si>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</si>
  <si>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</si>
  <si>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</si>
  <si>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</si>
  <si>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</si>
  <si>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</si>
  <si>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</si>
  <si>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</si>
  <si>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</si>
  <si>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</si>
  <si>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</si>
  <si>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</si>
  <si>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</si>
  <si>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</si>
  <si>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</si>
  <si>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</si>
  <si>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</si>
  <si>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</si>
  <si>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</si>
  <si>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</si>
  <si>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</si>
  <si>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</si>
  <si>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</si>
  <si>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</si>
  <si>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</si>
  <si>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</si>
  <si>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</si>
  <si>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</si>
  <si>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</si>
  <si>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</si>
  <si>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</si>
  <si>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</si>
  <si>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</si>
  <si>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</si>
  <si>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</si>
  <si>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</si>
  <si>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</si>
  <si>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</si>
  <si>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</si>
  <si>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</si>
  <si>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</si>
  <si>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</si>
  <si>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</si>
  <si>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</si>
  <si>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</si>
  <si>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</si>
  <si>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</si>
  <si>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</si>
  <si>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</si>
  <si>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</si>
  <si>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</si>
  <si>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</si>
  <si>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</si>
  <si>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</si>
  <si>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</si>
  <si>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</si>
  <si>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</si>
  <si>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</si>
  <si>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</si>
  <si>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</si>
  <si>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</si>
  <si>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</si>
  <si>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</si>
  <si>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</si>
  <si>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</si>
  <si>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</si>
  <si>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</si>
  <si>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</si>
  <si>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</si>
  <si>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</si>
  <si>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</si>
  <si>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</si>
  <si>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</si>
  <si>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</si>
  <si>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</si>
  <si>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</si>
  <si>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</si>
  <si>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</si>
  <si>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</si>
  <si>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</si>
  <si>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</si>
  <si>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</si>
  <si>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</si>
  <si>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</si>
  <si>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</si>
  <si>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</si>
  <si>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</si>
  <si>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</si>
  <si>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</si>
  <si>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</si>
  <si>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</si>
  <si>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</si>
  <si>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</si>
  <si>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</si>
  <si>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</si>
  <si>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</si>
  <si>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</si>
  <si>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</si>
  <si>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</si>
  <si>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</si>
  <si>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</si>
  <si>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</si>
  <si>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</si>
  <si>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</si>
  <si>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</si>
  <si>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</si>
  <si>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</si>
  <si>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</si>
  <si>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</si>
  <si>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</si>
  <si>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</si>
  <si>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</si>
  <si>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</si>
  <si>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</si>
  <si>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</si>
  <si>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</si>
  <si>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</si>
  <si>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</si>
  <si>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</si>
  <si>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</si>
  <si>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</si>
  <si>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</si>
  <si>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</si>
  <si>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</si>
  <si>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</si>
  <si>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</si>
  <si>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</si>
  <si>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</si>
  <si>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</si>
  <si>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</si>
  <si>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</si>
  <si>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</si>
  <si>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</si>
  <si>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</si>
  <si>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</si>
  <si>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</si>
  <si>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</si>
  <si>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</si>
  <si>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</si>
  <si>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</si>
  <si>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</si>
  <si>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</si>
  <si>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</si>
  <si>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</si>
  <si>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</si>
  <si>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</si>
  <si>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</si>
  <si>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</si>
  <si>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</si>
  <si>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</si>
  <si>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</si>
  <si>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</si>
  <si>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</si>
  <si>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</si>
  <si>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</si>
  <si>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</si>
  <si>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</si>
  <si>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</si>
  <si>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</si>
  <si>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</si>
  <si>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</si>
  <si>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</si>
  <si>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</si>
  <si>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</si>
  <si>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</si>
  <si>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</si>
  <si>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</si>
  <si>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</si>
  <si>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</si>
  <si>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</si>
  <si>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</si>
  <si>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</si>
  <si>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</si>
  <si>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</si>
  <si>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</si>
  <si>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</si>
  <si>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</si>
  <si>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</si>
  <si>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</si>
  <si>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</si>
  <si>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</si>
  <si>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</si>
  <si>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</si>
  <si>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</si>
  <si>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</si>
  <si>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</si>
  <si>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</si>
  <si>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</si>
  <si>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</si>
  <si>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</si>
  <si>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</si>
  <si>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</si>
  <si>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</si>
  <si>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</si>
  <si>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</si>
  <si>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</si>
  <si>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</si>
  <si>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</si>
  <si>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</si>
  <si>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</si>
  <si>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</si>
  <si>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</si>
  <si>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</si>
  <si>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</si>
  <si>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</si>
  <si>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</si>
  <si>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</si>
  <si>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</si>
  <si>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</si>
  <si>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</si>
  <si>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</si>
  <si>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</si>
  <si>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</si>
  <si>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</si>
  <si>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</si>
  <si>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</si>
  <si>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</si>
  <si>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</si>
  <si>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</si>
  <si>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</si>
  <si>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</si>
  <si>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</si>
  <si>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</si>
  <si>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</si>
  <si>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</si>
  <si>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</si>
  <si>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</si>
  <si>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</si>
  <si>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</si>
  <si>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</si>
  <si>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</si>
  <si>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</si>
  <si>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</si>
  <si>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</si>
  <si>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</si>
  <si>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</si>
  <si>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</si>
  <si>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</si>
  <si>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</si>
  <si>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</si>
  <si>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</si>
  <si>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</si>
  <si>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</si>
  <si>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</si>
  <si>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</si>
  <si>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</si>
  <si>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</si>
  <si>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</si>
  <si>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</si>
  <si>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</si>
  <si>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</si>
  <si>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</si>
  <si>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</si>
  <si>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</si>
  <si>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</si>
  <si>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</si>
  <si>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</si>
  <si>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</si>
  <si>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</si>
  <si>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</si>
  <si>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</si>
  <si>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</si>
  <si>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</si>
  <si>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</si>
  <si>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</si>
  <si>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</si>
  <si>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</si>
  <si>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</si>
  <si>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</si>
  <si>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</si>
  <si>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</si>
  <si>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</si>
  <si>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</si>
  <si>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</si>
  <si>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</si>
  <si>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</si>
  <si>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</si>
  <si>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</si>
  <si>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</si>
  <si>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</si>
  <si>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</si>
  <si>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</si>
  <si>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</si>
  <si>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</si>
  <si>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</si>
  <si>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</si>
  <si>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</si>
  <si>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</si>
  <si>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</si>
  <si>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</si>
  <si>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</si>
  <si>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</si>
  <si>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</si>
  <si>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</si>
  <si>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</si>
  <si>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</si>
  <si>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</si>
  <si>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</si>
  <si>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</si>
  <si>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</si>
  <si>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</si>
  <si>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</si>
  <si>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</si>
  <si>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</si>
  <si>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</si>
  <si>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</si>
  <si>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</si>
  <si>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</si>
  <si>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</si>
  <si>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</si>
  <si>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</si>
  <si>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</si>
  <si>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</si>
  <si>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</si>
  <si>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</si>
  <si>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</si>
  <si>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</si>
  <si>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</si>
  <si>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</si>
  <si>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</si>
  <si>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</si>
  <si>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</si>
  <si>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</si>
  <si>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</si>
  <si>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</si>
  <si>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</si>
  <si>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</si>
  <si>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</si>
  <si>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</si>
  <si>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</si>
  <si>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</si>
  <si>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</si>
  <si>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</si>
  <si>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</si>
  <si>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</si>
  <si>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</si>
  <si>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</si>
  <si>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</si>
  <si>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</si>
  <si>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</si>
  <si>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</si>
  <si>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</si>
  <si>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</si>
  <si>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</si>
  <si>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</si>
  <si>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</si>
  <si>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</si>
  <si>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</si>
  <si>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</si>
  <si>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</si>
  <si>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</si>
  <si>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</si>
  <si>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</si>
  <si>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</si>
  <si>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</si>
  <si>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</si>
  <si>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</si>
  <si>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</si>
  <si>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</si>
  <si>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</si>
  <si>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</si>
  <si>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</si>
  <si>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</si>
  <si>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</si>
  <si>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</si>
  <si>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</si>
  <si>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</si>
  <si>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</si>
  <si>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</si>
  <si>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</si>
  <si>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</si>
  <si>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</si>
  <si>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</si>
  <si>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</si>
  <si>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</si>
  <si>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</si>
  <si>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</si>
  <si>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</si>
  <si>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</si>
  <si>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</si>
  <si>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</si>
  <si>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</si>
  <si>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</si>
  <si>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</si>
  <si>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</si>
  <si>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</si>
  <si>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</si>
  <si>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</si>
  <si>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</si>
  <si>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</si>
  <si>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</si>
  <si>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</si>
  <si>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</si>
  <si>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</si>
  <si>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</si>
  <si>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</si>
  <si>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</si>
  <si>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</si>
  <si>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</si>
  <si>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</si>
  <si>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</si>
  <si>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</si>
  <si>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</si>
  <si>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</si>
  <si>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</si>
  <si>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</si>
  <si>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</si>
  <si>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</si>
  <si>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</si>
  <si>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</si>
  <si>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</si>
  <si>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</si>
  <si>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</si>
  <si>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</si>
  <si>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</si>
  <si>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</si>
  <si>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</si>
  <si>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</si>
  <si>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</si>
  <si>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</si>
  <si>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</si>
  <si>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</si>
  <si>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</si>
  <si>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</si>
  <si>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</si>
  <si>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</si>
  <si>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</si>
  <si>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</si>
  <si>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</si>
  <si>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</si>
  <si>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</si>
  <si>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</si>
  <si>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</si>
  <si>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</si>
  <si>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</si>
  <si>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</si>
  <si>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</si>
  <si>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</si>
  <si>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</si>
  <si>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</si>
  <si>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</si>
  <si>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</si>
  <si>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</si>
  <si>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</si>
  <si>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</si>
  <si>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</si>
  <si>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</si>
  <si>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</si>
  <si>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</si>
  <si>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</si>
  <si>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</si>
  <si>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</si>
  <si>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</si>
  <si>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</si>
  <si>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</si>
  <si>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</si>
  <si>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</si>
  <si>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</si>
  <si>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</si>
  <si>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</si>
  <si>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</si>
  <si>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</si>
  <si>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</si>
  <si>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</si>
  <si>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</si>
  <si>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</si>
  <si>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</si>
  <si>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</si>
  <si>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</si>
  <si>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</si>
  <si>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</si>
  <si>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</si>
  <si>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</si>
  <si>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</si>
  <si>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</si>
  <si>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</si>
  <si>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</si>
  <si>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</si>
  <si>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</si>
  <si>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</si>
  <si>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</si>
  <si>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</si>
  <si>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</si>
  <si>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</si>
  <si>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</si>
  <si>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</si>
  <si>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</si>
  <si>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</si>
  <si>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</si>
  <si>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</si>
  <si>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</si>
  <si>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</si>
  <si>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</si>
  <si>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</si>
  <si>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</si>
  <si>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</si>
  <si>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</si>
  <si>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</si>
  <si>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</si>
  <si>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</si>
  <si>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</si>
  <si>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</si>
  <si>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</si>
  <si>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</si>
  <si>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</si>
  <si>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</si>
  <si>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</si>
  <si>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</si>
  <si>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</si>
  <si>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</si>
  <si>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</si>
  <si>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</si>
  <si>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</si>
  <si>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</si>
  <si>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</si>
  <si>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</si>
  <si>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</si>
  <si>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</si>
  <si>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</si>
  <si>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</si>
  <si>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</si>
  <si>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</si>
  <si>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</si>
  <si>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</si>
  <si>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</si>
  <si>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</si>
  <si>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</si>
  <si>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</si>
  <si>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</si>
  <si>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</si>
  <si>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</si>
  <si>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</si>
  <si>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</si>
  <si>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</si>
  <si>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</si>
  <si>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</si>
  <si>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</si>
  <si>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</si>
  <si>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</si>
  <si>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</si>
  <si>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</si>
  <si>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</si>
  <si>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</si>
  <si>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</si>
  <si>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</si>
  <si>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</si>
  <si>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</si>
  <si>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</si>
  <si>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</si>
  <si>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</si>
  <si>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</si>
  <si>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</si>
  <si>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</si>
  <si>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</si>
  <si>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</si>
  <si>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</si>
  <si>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</si>
  <si>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</si>
  <si>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</si>
  <si>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</si>
  <si>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</si>
  <si>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</si>
  <si>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</si>
  <si>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</si>
  <si>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</si>
  <si>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</si>
  <si>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</si>
  <si>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</si>
  <si>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</si>
  <si>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</si>
  <si>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</si>
  <si>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</si>
  <si>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</si>
  <si>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</si>
  <si>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</si>
  <si>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</si>
  <si>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</si>
  <si>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</si>
  <si>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</si>
  <si>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</si>
  <si>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</si>
  <si>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</si>
  <si>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</si>
  <si>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</si>
  <si>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</si>
  <si>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</si>
  <si>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</si>
  <si>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</si>
  <si>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</si>
  <si>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</si>
  <si>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</si>
  <si>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</si>
  <si>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</si>
  <si>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</si>
  <si>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</si>
  <si>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</si>
  <si>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</si>
  <si>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</si>
  <si>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</si>
  <si>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</si>
  <si>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</si>
  <si>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</si>
  <si>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</si>
  <si>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</si>
  <si>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</si>
  <si>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</si>
  <si>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</si>
  <si>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</si>
  <si>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</si>
  <si>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</si>
  <si>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</si>
  <si>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</si>
  <si>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</si>
  <si>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</si>
  <si>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</si>
  <si>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</si>
  <si>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</si>
  <si>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</si>
  <si>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</si>
  <si>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</si>
  <si>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</si>
  <si>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</si>
  <si>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</si>
  <si>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</si>
  <si>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</si>
  <si>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</si>
  <si>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</si>
  <si>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</si>
  <si>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</si>
  <si>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</si>
  <si>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</si>
  <si>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</si>
  <si>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</si>
  <si>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</si>
  <si>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</si>
  <si>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</si>
  <si>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</si>
  <si>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</si>
  <si>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</si>
  <si>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</si>
  <si>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</si>
  <si>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</si>
  <si>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</si>
  <si>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</si>
  <si>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</si>
  <si>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</si>
  <si>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</si>
  <si>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</si>
  <si>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</si>
  <si>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</si>
  <si>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</si>
  <si>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</si>
  <si>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</si>
  <si>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</si>
  <si>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</si>
  <si>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</si>
  <si>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</si>
  <si>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</si>
  <si>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</si>
  <si>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</si>
  <si>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</si>
  <si>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</si>
  <si>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</si>
  <si>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</si>
  <si>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</si>
  <si>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</si>
  <si>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</si>
  <si>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</si>
  <si>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</si>
  <si>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</si>
  <si>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</si>
  <si>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</si>
  <si>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</si>
  <si>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</si>
  <si>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</si>
  <si>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</si>
  <si>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</si>
  <si>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</si>
  <si>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</si>
  <si>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</si>
  <si>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</si>
  <si>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</si>
  <si>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</si>
  <si>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</si>
  <si>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</si>
  <si>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</si>
  <si>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</si>
  <si>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</si>
  <si>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</si>
  <si>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</si>
  <si>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</si>
  <si>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</si>
  <si>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</si>
  <si>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</si>
  <si>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</si>
  <si>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</si>
  <si>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</si>
  <si>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</si>
  <si>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</si>
  <si>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</si>
  <si>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</si>
  <si>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</si>
  <si>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</si>
  <si>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</si>
  <si>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</si>
  <si>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</si>
  <si>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</si>
  <si>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</si>
  <si>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</si>
  <si>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</si>
  <si>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</si>
  <si>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</si>
  <si>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</si>
  <si>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</si>
  <si>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</si>
  <si>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</si>
  <si>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</si>
  <si>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</si>
  <si>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</si>
  <si>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</si>
  <si>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</si>
  <si>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</si>
  <si>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</si>
  <si>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</si>
  <si>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</si>
  <si>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</si>
  <si>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</si>
  <si>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</si>
  <si>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</si>
  <si>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</si>
  <si>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</si>
  <si>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</si>
  <si>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</si>
  <si>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</si>
  <si>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</si>
  <si>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</si>
  <si>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</si>
  <si>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</si>
  <si>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</si>
  <si>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</si>
  <si>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</si>
  <si>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</si>
  <si>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</si>
  <si>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</si>
  <si>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</si>
  <si>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</si>
  <si>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</si>
  <si>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</si>
  <si>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</si>
  <si>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</si>
  <si>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</si>
  <si>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</si>
  <si>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</si>
  <si>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</si>
  <si>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</si>
  <si>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</si>
  <si>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</si>
  <si>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</si>
  <si>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</si>
  <si>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</si>
  <si>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</si>
  <si>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</si>
  <si>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</si>
  <si>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</si>
  <si>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</si>
  <si>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</si>
  <si>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</si>
  <si>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</si>
  <si>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</si>
  <si>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</si>
  <si>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</si>
  <si>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</si>
  <si>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</si>
  <si>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</si>
  <si>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</si>
  <si>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</si>
  <si>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</si>
  <si>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</si>
  <si>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</si>
  <si>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</si>
  <si>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</si>
  <si>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</si>
  <si>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</si>
  <si>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</si>
  <si>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</si>
  <si>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</si>
  <si>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</si>
  <si>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</si>
  <si>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</si>
  <si>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</si>
  <si>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</si>
  <si>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</si>
  <si>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</si>
  <si>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</si>
  <si>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</si>
  <si>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</si>
  <si>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</si>
  <si>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</si>
  <si>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</si>
  <si>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</si>
  <si>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</si>
  <si>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</si>
  <si>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</si>
  <si>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</si>
  <si>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</si>
  <si>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</si>
  <si>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</si>
  <si>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</si>
  <si>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</si>
  <si>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</si>
  <si>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</si>
  <si>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</si>
  <si>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</si>
  <si>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</si>
  <si>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</si>
  <si>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</si>
  <si>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</si>
  <si>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</si>
  <si>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</si>
  <si>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</si>
  <si>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</si>
  <si>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</si>
  <si>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</si>
  <si>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</si>
  <si>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</si>
  <si>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</si>
  <si>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</si>
  <si>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</si>
  <si>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</si>
  <si>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</si>
  <si>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</si>
  <si>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</si>
  <si>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</si>
  <si>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</si>
  <si>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</si>
  <si>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</si>
  <si>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</si>
  <si>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</si>
  <si>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</si>
  <si>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</si>
  <si>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</si>
  <si>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</si>
  <si>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</si>
  <si>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</si>
  <si>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</si>
  <si>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</si>
  <si>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</si>
  <si>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</si>
  <si>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</si>
  <si>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</si>
  <si>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</si>
  <si>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</si>
  <si>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</si>
  <si>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</si>
  <si>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</si>
  <si>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</si>
  <si>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</si>
  <si>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</si>
  <si>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</si>
  <si>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</si>
  <si>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</si>
  <si>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</si>
  <si>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</si>
  <si>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</si>
  <si>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</si>
  <si>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</si>
  <si>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</si>
  <si>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</si>
  <si>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</si>
  <si>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</si>
  <si>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</si>
  <si>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</si>
  <si>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</si>
  <si>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</si>
  <si>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</si>
  <si>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</si>
  <si>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</si>
  <si>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</si>
  <si>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</si>
  <si>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</si>
  <si>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</si>
  <si>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</si>
  <si>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</si>
  <si>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</si>
  <si>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</si>
  <si>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</si>
  <si>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</si>
  <si>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</si>
  <si>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</si>
  <si>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</si>
  <si>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</si>
  <si>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</si>
  <si>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</si>
  <si>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</si>
  <si>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</si>
  <si>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</si>
  <si>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</si>
  <si>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</si>
  <si>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</si>
  <si>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</si>
  <si>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</si>
  <si>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</si>
  <si>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</si>
  <si>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</si>
  <si>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</si>
  <si>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</si>
  <si>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</si>
  <si>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</si>
  <si>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</si>
  <si>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</si>
  <si>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</si>
  <si>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</si>
  <si>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</si>
  <si>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</si>
  <si>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</si>
  <si>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</si>
  <si>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</si>
  <si>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</si>
  <si>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</si>
  <si>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</si>
  <si>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</si>
  <si>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</si>
  <si>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</si>
  <si>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</si>
  <si>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</si>
  <si>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</si>
  <si>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</si>
  <si>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</si>
  <si>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</si>
  <si>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</si>
  <si>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</si>
  <si>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</si>
  <si>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</si>
  <si>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</si>
  <si>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</si>
  <si>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</si>
  <si>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</si>
  <si>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</si>
  <si>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</si>
  <si>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</si>
  <si>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</si>
  <si>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</si>
  <si>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</si>
  <si>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</si>
  <si>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</si>
  <si>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</si>
  <si>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</si>
  <si>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</si>
  <si>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</si>
  <si>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</si>
  <si>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</si>
  <si>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</si>
  <si>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</si>
  <si>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</si>
  <si>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</si>
  <si>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</si>
  <si>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</si>
  <si>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</si>
  <si>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</si>
  <si>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</si>
  <si>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</si>
  <si>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</si>
  <si>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</si>
  <si>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</si>
  <si>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</si>
  <si>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</si>
  <si>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</si>
  <si>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</si>
  <si>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</si>
  <si>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</si>
  <si>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</si>
  <si>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</si>
  <si>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</si>
  <si>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</si>
  <si>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</si>
  <si>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</si>
  <si>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</si>
  <si>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</si>
  <si>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</si>
  <si>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</si>
  <si>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</si>
  <si>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</si>
  <si>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</si>
  <si>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</si>
  <si>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</si>
  <si>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</si>
  <si>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</si>
  <si>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</si>
  <si>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</si>
  <si>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</si>
  <si>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</si>
  <si>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</si>
  <si>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</si>
  <si>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</si>
  <si>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</si>
  <si>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</si>
  <si>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</si>
  <si>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</si>
  <si>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</si>
  <si>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</si>
  <si>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</si>
  <si>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</si>
  <si>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</si>
  <si>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</si>
  <si>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</si>
  <si>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</si>
  <si>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</si>
  <si>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</si>
  <si>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</si>
  <si>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</si>
  <si>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</si>
  <si>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</si>
  <si>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</si>
  <si>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</si>
  <si>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</si>
  <si>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</si>
  <si>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</si>
  <si>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</si>
  <si>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</si>
  <si>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</si>
  <si>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</si>
  <si>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</si>
  <si>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</si>
  <si>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</si>
  <si>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</si>
  <si>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</si>
  <si>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</si>
  <si>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</si>
  <si>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</si>
  <si>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</si>
  <si>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</si>
  <si>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</si>
  <si>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</si>
  <si>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</si>
  <si>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</si>
  <si>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</si>
  <si>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</si>
  <si>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</si>
  <si>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</si>
  <si>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</si>
  <si>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</si>
  <si>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</si>
  <si>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</si>
  <si>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</si>
  <si>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</si>
  <si>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</si>
  <si>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</si>
  <si>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</si>
  <si>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</si>
  <si>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</si>
  <si>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</si>
  <si>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</si>
  <si>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</si>
  <si>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</si>
  <si>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</si>
  <si>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</si>
  <si>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</si>
  <si>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</si>
  <si>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</si>
  <si>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</si>
  <si>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</si>
  <si>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</si>
  <si>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</si>
  <si>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</si>
  <si>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</si>
  <si>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</si>
  <si>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</si>
  <si>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</si>
  <si>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</si>
  <si>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</si>
  <si>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</si>
  <si>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</si>
  <si>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</si>
  <si>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</si>
  <si>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</si>
  <si>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</si>
  <si>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</si>
  <si>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</si>
  <si>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</si>
  <si>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</si>
  <si>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</si>
  <si>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</si>
  <si>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</si>
  <si>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</si>
  <si>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</si>
  <si>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</si>
  <si>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</si>
  <si>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</si>
  <si>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</si>
  <si>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</si>
  <si>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</si>
  <si>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</si>
  <si>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</si>
  <si>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</si>
  <si>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</si>
  <si>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</si>
  <si>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</si>
  <si>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</si>
  <si>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</si>
  <si>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</si>
  <si>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</si>
  <si>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</si>
  <si>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</si>
  <si>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</si>
  <si>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</si>
  <si>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</si>
  <si>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</si>
  <si>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</si>
  <si>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</si>
  <si>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</si>
  <si>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</si>
  <si>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</si>
  <si>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</si>
  <si>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</si>
  <si>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</si>
  <si>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</si>
  <si>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</si>
  <si>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</si>
  <si>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</si>
  <si>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</si>
  <si>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</si>
  <si>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</si>
  <si>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</si>
  <si>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</si>
  <si>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</si>
  <si>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</si>
  <si>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</si>
  <si>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</si>
  <si>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</si>
  <si>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</si>
  <si>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</si>
  <si>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</si>
  <si>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</si>
  <si>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</si>
  <si>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</si>
  <si>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</si>
  <si>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</si>
  <si>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</si>
  <si>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</si>
  <si>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</si>
  <si>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</si>
  <si>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</si>
  <si>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</si>
  <si>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</si>
  <si>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</si>
  <si>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</si>
  <si>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</si>
  <si>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</si>
  <si>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</si>
  <si>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</si>
  <si>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</si>
  <si>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</si>
  <si>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</si>
  <si>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</si>
  <si>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</si>
  <si>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</si>
  <si>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</si>
  <si>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</si>
  <si>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</si>
  <si>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</si>
  <si>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</si>
  <si>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</si>
  <si>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</si>
  <si>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</si>
  <si>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</si>
  <si>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</si>
  <si>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</si>
  <si>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</si>
  <si>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</si>
  <si>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</si>
  <si>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</si>
  <si>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</si>
  <si>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</si>
  <si>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</si>
  <si>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</si>
  <si>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</si>
  <si>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</si>
  <si>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</si>
  <si>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</si>
  <si>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</si>
  <si>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</si>
  <si>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</si>
  <si>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</si>
  <si>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</si>
  <si>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</si>
  <si>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</si>
  <si>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</si>
  <si>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</si>
  <si>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</si>
  <si>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</si>
  <si>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</si>
  <si>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</si>
  <si>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</si>
  <si>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</si>
  <si>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</si>
  <si>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</si>
  <si>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</si>
  <si>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</si>
  <si>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</si>
  <si>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</si>
  <si>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</si>
  <si>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</si>
  <si>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</si>
  <si>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</si>
  <si>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</si>
  <si>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</si>
  <si>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</si>
  <si>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</si>
  <si>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</si>
  <si>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</si>
  <si>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</si>
  <si>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</si>
  <si>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</si>
  <si>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</si>
  <si>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</si>
  <si>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</si>
  <si>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</si>
  <si>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</si>
  <si>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</si>
  <si>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</si>
  <si>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</si>
  <si>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</si>
  <si>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</si>
  <si>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</si>
  <si>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</si>
  <si>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</si>
  <si>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</si>
  <si>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</si>
  <si>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</si>
  <si>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</si>
  <si>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</si>
  <si>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</si>
  <si>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</si>
  <si>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</si>
  <si>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</si>
  <si>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</si>
  <si>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</si>
  <si>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</si>
  <si>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</si>
  <si>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</si>
  <si>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</si>
  <si>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</si>
  <si>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</si>
  <si>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</si>
  <si>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</si>
  <si>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</si>
  <si>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</si>
  <si>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</si>
  <si>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</si>
  <si>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</si>
  <si>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</si>
  <si>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</si>
  <si>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</si>
  <si>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</si>
  <si>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</si>
  <si>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</si>
  <si>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</si>
  <si>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</si>
  <si>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</si>
  <si>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</si>
  <si>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</si>
  <si>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</si>
  <si>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</si>
  <si>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</si>
  <si>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</si>
  <si>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</si>
  <si>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</si>
  <si>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</si>
  <si>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</si>
  <si>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</si>
  <si>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</si>
  <si>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</si>
  <si>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</si>
  <si>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</si>
  <si>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</si>
  <si>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</si>
  <si>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</si>
  <si>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</si>
  <si>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</si>
  <si>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</si>
  <si>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</si>
  <si>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</si>
  <si>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</si>
  <si>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</si>
  <si>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</si>
  <si>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</si>
  <si>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</si>
  <si>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</si>
  <si>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</si>
  <si>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</si>
  <si>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</si>
  <si>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</si>
  <si>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</si>
  <si>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</si>
  <si>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</si>
  <si>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</si>
  <si>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</si>
  <si>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</si>
  <si>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</si>
  <si>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</si>
  <si>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</si>
  <si>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</si>
  <si>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</si>
  <si>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</si>
  <si>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</si>
  <si>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</si>
  <si>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</si>
  <si>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</si>
  <si>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</si>
  <si>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</si>
  <si>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</si>
  <si>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</si>
  <si>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</si>
  <si>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</si>
  <si>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</si>
  <si>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</si>
  <si>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</si>
  <si>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</si>
  <si>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</si>
  <si>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</si>
  <si>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</si>
  <si>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</si>
  <si>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</si>
  <si>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</si>
  <si>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</si>
  <si>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</si>
  <si>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</si>
  <si>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</si>
  <si>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</si>
  <si>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</si>
  <si>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</si>
  <si>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</si>
  <si>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</si>
  <si>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</si>
  <si>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</si>
  <si>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</si>
  <si>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</si>
  <si>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</si>
  <si>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</si>
  <si>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</si>
  <si>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</si>
  <si>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</si>
  <si>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</si>
  <si>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</si>
  <si>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</si>
  <si>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</si>
  <si>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</si>
  <si>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</si>
  <si>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</si>
  <si>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</si>
  <si>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</si>
  <si>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</si>
  <si>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</si>
  <si>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</si>
  <si>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</si>
  <si>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</si>
  <si>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</si>
  <si>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</si>
  <si>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</si>
  <si>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</si>
  <si>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</si>
  <si>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</si>
  <si>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</si>
  <si>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</si>
  <si>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</si>
  <si>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</si>
  <si>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</si>
  <si>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</si>
  <si>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</si>
  <si>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</si>
  <si>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</si>
  <si>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</si>
  <si>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</si>
  <si>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</si>
  <si>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</si>
  <si>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</si>
  <si>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</si>
  <si>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</si>
  <si>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</si>
  <si>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</si>
  <si>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</si>
  <si>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</si>
  <si>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</si>
  <si>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</si>
  <si>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</si>
  <si>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</si>
  <si>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</si>
  <si>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</si>
  <si>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</si>
  <si>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</si>
  <si>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</si>
  <si>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</si>
  <si>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</si>
  <si>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</si>
  <si>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</si>
  <si>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</si>
  <si>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</si>
  <si>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</si>
  <si>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</si>
  <si>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</si>
  <si>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</si>
  <si>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</si>
  <si>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</si>
  <si>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</si>
  <si>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</si>
  <si>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</si>
  <si>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</si>
  <si>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</si>
  <si>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</si>
  <si>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</si>
  <si>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</si>
  <si>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</si>
  <si>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</si>
  <si>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</si>
  <si>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</si>
  <si>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</si>
  <si>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</si>
  <si>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</si>
  <si>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</si>
  <si>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</si>
  <si>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</si>
  <si>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</si>
  <si>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</si>
  <si>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</si>
  <si>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</si>
  <si>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</si>
  <si>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</si>
  <si>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</si>
  <si>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</si>
  <si>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</si>
  <si>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</si>
  <si>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</si>
  <si>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</si>
  <si>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</si>
  <si>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</si>
  <si>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</si>
  <si>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</si>
  <si>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</si>
  <si>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</si>
  <si>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</si>
  <si>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</si>
  <si>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</si>
  <si>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</si>
  <si>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</si>
  <si>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</si>
  <si>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</si>
  <si>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</si>
  <si>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</si>
  <si>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</si>
  <si>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</si>
  <si>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</si>
  <si>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</si>
  <si>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</si>
  <si>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</si>
  <si>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</si>
  <si>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</si>
  <si>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</si>
  <si>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</si>
  <si>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</si>
  <si>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</si>
  <si>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</si>
  <si>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</si>
  <si>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</si>
  <si>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</si>
  <si>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</si>
  <si>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</si>
  <si>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</si>
  <si>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</si>
  <si>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</si>
  <si>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</si>
  <si>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</si>
  <si>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</si>
  <si>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</si>
  <si>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</si>
  <si>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</si>
  <si>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</si>
  <si>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</si>
  <si>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</si>
  <si>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</si>
  <si>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</si>
  <si>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</si>
  <si>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</si>
  <si>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</si>
  <si>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</si>
  <si>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</si>
  <si>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</si>
  <si>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</si>
  <si>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</si>
  <si>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</si>
  <si>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</si>
  <si>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</si>
  <si>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</si>
  <si>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</si>
  <si>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</si>
  <si>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</si>
  <si>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</si>
  <si>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</si>
  <si>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</si>
  <si>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</si>
  <si>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</si>
  <si>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</si>
  <si>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</si>
  <si>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</si>
  <si>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</si>
  <si>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</si>
  <si>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</si>
  <si>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</si>
  <si>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</si>
  <si>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</si>
  <si>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</si>
  <si>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</si>
  <si>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</si>
  <si>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</si>
  <si>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</si>
  <si>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</si>
  <si>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</si>
  <si>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</si>
  <si>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</si>
  <si>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</si>
  <si>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</si>
  <si>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</si>
  <si>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</si>
  <si>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</si>
  <si>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</si>
  <si>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</si>
  <si>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</si>
  <si>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</si>
  <si>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</si>
  <si>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</si>
  <si>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</si>
  <si>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</si>
  <si>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</si>
  <si>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</si>
  <si>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</si>
  <si>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</si>
  <si>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</si>
  <si>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</si>
  <si>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</si>
  <si>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</si>
  <si>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</si>
  <si>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</si>
  <si>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</si>
  <si>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</si>
  <si>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</si>
  <si>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</si>
  <si>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</si>
  <si>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</si>
  <si>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</si>
  <si>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</si>
  <si>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</si>
  <si>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</si>
  <si>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</si>
  <si>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</si>
  <si>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</si>
  <si>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</si>
  <si>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</si>
  <si>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</si>
  <si>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</si>
  <si>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</si>
  <si>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</si>
  <si>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</si>
  <si>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</si>
  <si>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</si>
  <si>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</si>
  <si>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</si>
  <si>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</si>
  <si>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</si>
  <si>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</si>
  <si>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</si>
  <si>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</si>
  <si>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</si>
  <si>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</si>
  <si>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</si>
  <si>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</si>
  <si>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</si>
  <si>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</si>
  <si>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</si>
  <si>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</si>
  <si>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</si>
  <si>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</si>
  <si>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</si>
  <si>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</si>
  <si>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</si>
  <si>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</si>
  <si>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</si>
  <si>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</si>
  <si>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</si>
  <si>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</si>
  <si>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</si>
  <si>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</si>
  <si>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</si>
  <si>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</si>
  <si>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</si>
  <si>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</si>
  <si>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</si>
  <si>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</si>
  <si>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</si>
  <si>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</si>
  <si>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</si>
  <si>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</si>
  <si>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</si>
  <si>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</si>
  <si>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</si>
  <si>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</si>
  <si>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</si>
  <si>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</si>
  <si>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</si>
  <si>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</si>
  <si>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</si>
  <si>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</si>
  <si>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</si>
  <si>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</si>
  <si>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</si>
  <si>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</si>
  <si>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</si>
  <si>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</si>
  <si>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</si>
  <si>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</si>
  <si>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</si>
  <si>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</si>
  <si>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</si>
  <si>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</si>
  <si>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</si>
  <si>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</si>
  <si>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</si>
  <si>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</si>
  <si>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</si>
  <si>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</si>
  <si>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</si>
  <si>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</si>
  <si>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</si>
  <si>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</si>
  <si>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</si>
  <si>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</si>
  <si>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</si>
  <si>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</si>
  <si>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</si>
  <si>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</si>
  <si>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</si>
  <si>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</si>
  <si>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</si>
  <si>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</si>
  <si>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</si>
  <si>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</si>
  <si>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</si>
  <si>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</si>
  <si>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</si>
  <si>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</si>
  <si>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</si>
  <si>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</si>
  <si>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</si>
  <si>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</si>
  <si>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</si>
  <si>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</si>
  <si>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</si>
  <si>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</si>
  <si>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</si>
  <si>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</si>
  <si>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</si>
  <si>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</si>
  <si>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</si>
  <si>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</si>
  <si>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</si>
  <si>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</si>
  <si>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</si>
  <si>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</si>
  <si>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</si>
  <si>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</si>
  <si>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</si>
  <si>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</si>
  <si>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</si>
  <si>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</si>
  <si>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</si>
  <si>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</si>
  <si>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</si>
  <si>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</si>
  <si>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</si>
  <si>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</si>
  <si>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</si>
  <si>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</si>
  <si>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</si>
  <si>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</si>
  <si>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</si>
  <si>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</si>
  <si>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</si>
  <si>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</si>
  <si>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</si>
  <si>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</si>
  <si>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</si>
  <si>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</si>
  <si>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</si>
  <si>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</si>
  <si>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</si>
  <si>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</si>
  <si>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</si>
  <si>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</si>
  <si>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</si>
  <si>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</si>
  <si>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</si>
  <si>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</si>
  <si>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</si>
  <si>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</si>
  <si>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</si>
  <si>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</si>
  <si>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</si>
  <si>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</si>
  <si>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</si>
  <si>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</si>
  <si>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</si>
  <si>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</si>
  <si>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</si>
  <si>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</si>
  <si>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</si>
  <si>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</si>
  <si>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</si>
  <si>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</si>
  <si>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</si>
  <si>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</si>
  <si>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</si>
  <si>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</si>
  <si>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</si>
  <si>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</si>
  <si>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</si>
  <si>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</si>
  <si>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</si>
  <si>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</si>
  <si>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</si>
  <si>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</si>
  <si>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</si>
  <si>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</si>
  <si>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</si>
  <si>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</si>
  <si>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</si>
  <si>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</si>
  <si>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</si>
  <si>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</si>
  <si>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</si>
  <si>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</si>
  <si>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</si>
  <si>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</si>
  <si>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</si>
  <si>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</si>
  <si>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</si>
  <si>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</si>
  <si>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</si>
  <si>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</si>
  <si>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</si>
  <si>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</si>
  <si>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</si>
  <si>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</si>
  <si>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</si>
  <si>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</si>
  <si>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</si>
  <si>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</si>
  <si>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</si>
  <si>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</si>
  <si>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</si>
  <si>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</si>
  <si>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</si>
  <si>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</si>
  <si>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</si>
  <si>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</si>
  <si>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</si>
  <si>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</si>
  <si>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</si>
  <si>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</si>
  <si>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</si>
  <si>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</si>
  <si>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</si>
  <si>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</si>
  <si>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</si>
  <si>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</si>
  <si>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</si>
  <si>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</si>
  <si>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</si>
  <si>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</si>
  <si>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</si>
  <si>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</si>
  <si>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</si>
  <si>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</si>
  <si>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</si>
  <si>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</si>
  <si>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</si>
  <si>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</si>
  <si>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</si>
  <si>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</si>
  <si>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</si>
  <si>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</si>
  <si>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</si>
  <si>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</si>
  <si>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</si>
  <si>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</si>
  <si>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</si>
  <si>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</si>
  <si>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</si>
  <si>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</si>
  <si>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</si>
  <si>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</si>
  <si>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</si>
  <si>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</si>
  <si>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</si>
  <si>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</si>
  <si>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</si>
  <si>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</si>
  <si>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</si>
  <si>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</si>
  <si>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</si>
  <si>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</si>
  <si>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</si>
  <si>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</si>
  <si>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</si>
  <si>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</si>
  <si>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</si>
  <si>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</si>
  <si>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</si>
  <si>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</si>
  <si>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</si>
  <si>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</si>
  <si>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</si>
  <si>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</si>
  <si>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</si>
  <si>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</si>
  <si>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</si>
  <si>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</si>
  <si>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</si>
  <si>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</si>
  <si>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</si>
  <si>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</si>
  <si>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</si>
  <si>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</si>
  <si>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</si>
  <si>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</si>
  <si>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</si>
  <si>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</si>
  <si>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</si>
  <si>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</si>
  <si>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</si>
  <si>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</si>
  <si>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</si>
  <si>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</si>
  <si>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</si>
  <si>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</si>
  <si>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</si>
  <si>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</si>
  <si>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</si>
  <si>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</si>
  <si>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</si>
  <si>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</si>
  <si>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</si>
  <si>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</si>
  <si>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</si>
  <si>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</si>
  <si>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</si>
  <si>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</si>
  <si>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</si>
  <si>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</si>
  <si>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</si>
  <si>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</si>
  <si>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</si>
  <si>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</si>
  <si>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</si>
  <si>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</si>
  <si>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</si>
  <si>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</si>
  <si>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</si>
  <si>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</si>
  <si>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</si>
  <si>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</si>
  <si>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</si>
  <si>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</si>
  <si>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</si>
  <si>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</si>
  <si>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</si>
  <si>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</si>
  <si>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</si>
  <si>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</si>
  <si>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</si>
  <si>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</si>
  <si>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</si>
  <si>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</si>
  <si>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</si>
  <si>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</si>
  <si>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</si>
  <si>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</si>
  <si>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</si>
  <si>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</si>
  <si>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</si>
  <si>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</si>
  <si>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</si>
  <si>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</si>
  <si>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</si>
  <si>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</si>
  <si>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</si>
  <si>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</si>
  <si>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</si>
  <si>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</si>
  <si>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</si>
  <si>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</si>
  <si>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</si>
  <si>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</si>
  <si>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</si>
  <si>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</si>
  <si>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</si>
  <si>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</si>
  <si>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</si>
  <si>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</si>
  <si>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</si>
  <si>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</si>
  <si>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</si>
  <si>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</si>
  <si>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</si>
  <si>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</si>
  <si>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</si>
  <si>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</si>
  <si>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</si>
  <si>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</si>
  <si>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</si>
  <si>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</si>
  <si>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</si>
  <si>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</si>
  <si>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</si>
  <si>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</si>
  <si>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</si>
  <si>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</si>
  <si>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</si>
  <si>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</si>
  <si>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</si>
  <si>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</si>
  <si>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</si>
  <si>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</si>
  <si>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</si>
  <si>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</si>
  <si>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</si>
  <si>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</si>
  <si>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</si>
  <si>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</si>
  <si>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</si>
  <si>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</si>
  <si>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</si>
  <si>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</si>
  <si>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</si>
  <si>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</si>
  <si>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</si>
  <si>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</si>
  <si>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</si>
  <si>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</si>
  <si>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</si>
  <si>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</si>
  <si>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</si>
  <si>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</si>
  <si>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</si>
  <si>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</si>
  <si>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</si>
  <si>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</si>
  <si>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</si>
  <si>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</si>
  <si>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</si>
  <si>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</si>
  <si>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</si>
  <si>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</si>
  <si>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</si>
  <si>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</si>
  <si>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</si>
  <si>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</si>
  <si>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</si>
  <si>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</si>
  <si>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</si>
  <si>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</si>
  <si>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</si>
  <si>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</si>
  <si>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</si>
  <si>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</si>
  <si>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</si>
  <si>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</si>
  <si>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</si>
  <si>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</si>
  <si>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</si>
  <si>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</si>
  <si>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</si>
  <si>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</si>
  <si>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</si>
  <si>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</si>
  <si>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</si>
  <si>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</si>
  <si>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</si>
  <si>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</si>
  <si>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</si>
  <si>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</si>
  <si>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</si>
  <si>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</si>
  <si>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</si>
  <si>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</si>
  <si>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</si>
  <si>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</si>
  <si>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</si>
  <si>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</si>
  <si>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</si>
  <si>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</si>
  <si>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</si>
  <si>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</si>
  <si>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</si>
  <si>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</si>
  <si>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</si>
  <si>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</si>
  <si>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</si>
  <si>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</si>
  <si>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</si>
  <si>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</si>
  <si>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</si>
  <si>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</si>
  <si>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</si>
  <si>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</si>
  <si>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</si>
  <si>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</si>
  <si>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</si>
  <si>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</si>
  <si>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</si>
  <si>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</si>
  <si>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</si>
  <si>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</si>
  <si>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</si>
  <si>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</si>
  <si>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</si>
  <si>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</si>
  <si>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</si>
  <si>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</si>
  <si>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</si>
  <si>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</si>
  <si>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</si>
  <si>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</si>
  <si>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</si>
  <si>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</si>
  <si>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</si>
  <si>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</si>
  <si>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</si>
  <si>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</si>
  <si>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</si>
  <si>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</si>
  <si>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</si>
  <si>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</si>
  <si>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</si>
  <si>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</si>
  <si>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</si>
  <si>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</si>
  <si>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</si>
  <si>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</si>
  <si>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</si>
  <si>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</si>
  <si>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</si>
  <si>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</si>
  <si>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</si>
  <si>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</si>
  <si>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</si>
  <si>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</si>
  <si>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</si>
  <si>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</si>
  <si>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</si>
  <si>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</si>
  <si>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</si>
  <si>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</si>
  <si>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</si>
  <si>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</si>
  <si>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</si>
  <si>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</si>
  <si>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</si>
  <si>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</si>
  <si>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</si>
  <si>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</si>
  <si>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</si>
  <si>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</si>
  <si>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</si>
  <si>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</si>
  <si>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</si>
  <si>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</si>
  <si>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</si>
  <si>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</si>
  <si>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</si>
  <si>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</si>
  <si>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</si>
  <si>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</si>
  <si>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</si>
  <si>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</si>
  <si>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</si>
  <si>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</si>
  <si>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</si>
  <si>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</si>
  <si>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</si>
  <si>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</si>
  <si>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</si>
  <si>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</si>
  <si>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</si>
  <si>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</si>
  <si>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</si>
  <si>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</si>
  <si>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</si>
  <si>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</si>
  <si>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</si>
  <si>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</si>
  <si>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</si>
  <si>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</si>
  <si>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</si>
  <si>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</si>
  <si>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</si>
  <si>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</si>
  <si>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</si>
  <si>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</si>
  <si>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</si>
  <si>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</si>
  <si>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</si>
  <si>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</si>
  <si>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</si>
  <si>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</si>
  <si>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</si>
  <si>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</si>
  <si>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</si>
  <si>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</si>
  <si>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</si>
  <si>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</si>
  <si>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</si>
  <si>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</si>
  <si>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</si>
  <si>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</si>
  <si>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</si>
  <si>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</si>
  <si>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</si>
  <si>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</si>
  <si>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</si>
  <si>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</si>
  <si>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</si>
  <si>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</si>
  <si>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</si>
  <si>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</si>
  <si>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</si>
  <si>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</si>
  <si>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</si>
  <si>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</si>
  <si>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</si>
  <si>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</si>
  <si>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</si>
  <si>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</si>
  <si>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</si>
  <si>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</si>
  <si>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</si>
  <si>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</si>
  <si>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</si>
  <si>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</si>
  <si>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</si>
  <si>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</si>
  <si>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</si>
  <si>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</si>
  <si>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</si>
  <si>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</si>
  <si>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</si>
  <si>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</si>
  <si>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</si>
  <si>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</si>
  <si>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</si>
  <si>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</si>
  <si>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</si>
  <si>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</si>
  <si>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</si>
  <si>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</si>
  <si>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</si>
  <si>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</si>
  <si>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</si>
  <si>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</si>
  <si>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</si>
  <si>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</si>
  <si>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</si>
  <si>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</si>
  <si>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</si>
  <si>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</si>
  <si>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</si>
  <si>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</si>
  <si>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</si>
  <si>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</si>
  <si>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</si>
  <si>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</si>
  <si>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</si>
  <si>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</si>
  <si>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</si>
  <si>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</si>
  <si>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</si>
  <si>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</si>
  <si>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</si>
  <si>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</si>
  <si>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</si>
  <si>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</si>
  <si>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</si>
  <si>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</si>
  <si>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</si>
  <si>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</si>
  <si>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</si>
  <si>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</si>
  <si>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</si>
  <si>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</si>
  <si>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</si>
  <si>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</si>
  <si>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</si>
  <si>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</si>
  <si>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</si>
  <si>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</si>
  <si>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</si>
  <si>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</si>
  <si>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</si>
  <si>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</si>
  <si>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</si>
  <si>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</si>
  <si>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</si>
  <si>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</si>
  <si>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</si>
  <si>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</si>
  <si>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</si>
  <si>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</si>
  <si>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</si>
  <si>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</si>
  <si>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</si>
  <si>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</si>
  <si>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</si>
  <si>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</si>
  <si>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</si>
  <si>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</si>
  <si>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</si>
  <si>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</si>
  <si>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</si>
  <si>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</si>
  <si>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</si>
  <si>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</si>
  <si>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</si>
  <si>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</si>
  <si>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</si>
  <si>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</si>
  <si>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</si>
  <si>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</si>
  <si>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</si>
  <si>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</si>
  <si>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</si>
  <si>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</si>
  <si>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</si>
  <si>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</si>
  <si>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</si>
  <si>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</si>
  <si>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</si>
  <si>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</si>
  <si>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</si>
  <si>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</si>
  <si>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</si>
  <si>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</si>
  <si>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</si>
  <si>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</si>
  <si>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</si>
  <si>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</si>
  <si>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</si>
  <si>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</si>
  <si>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</si>
  <si>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</si>
  <si>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</si>
  <si>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</si>
  <si>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</si>
  <si>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</si>
  <si>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</si>
  <si>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</si>
  <si>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</si>
  <si>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</si>
  <si>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</si>
  <si>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</si>
  <si>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</si>
  <si>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</si>
  <si>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</si>
  <si>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</si>
  <si>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</si>
  <si>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</si>
  <si>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</si>
  <si>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</si>
  <si>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</si>
  <si>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</si>
  <si>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</si>
  <si>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</si>
  <si>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</si>
  <si>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</si>
  <si>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</si>
  <si>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</si>
  <si>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</si>
  <si>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</si>
  <si>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</si>
  <si>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</si>
  <si>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</si>
  <si>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</si>
  <si>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</si>
  <si>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</si>
  <si>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</si>
  <si>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</si>
  <si>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</si>
  <si>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</si>
  <si>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</si>
  <si>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</si>
  <si>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</si>
  <si>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</si>
  <si>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</si>
  <si>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</si>
  <si>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</si>
  <si>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</si>
  <si>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</si>
  <si>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</si>
  <si>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</si>
  <si>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</si>
  <si>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</si>
  <si>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</si>
  <si>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</si>
  <si>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</si>
  <si>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</si>
  <si>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</si>
  <si>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</si>
  <si>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</si>
  <si>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</si>
  <si>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</si>
  <si>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</si>
  <si>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</si>
  <si>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</si>
  <si>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</si>
  <si>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</si>
  <si>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</si>
  <si>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</si>
  <si>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</si>
  <si>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</si>
  <si>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</si>
  <si>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</si>
  <si>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</si>
  <si>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</si>
  <si>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</si>
  <si>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</si>
  <si>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</si>
  <si>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</si>
  <si>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</si>
  <si>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</si>
  <si>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</si>
  <si>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</si>
  <si>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</si>
  <si>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</si>
  <si>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</si>
  <si>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</si>
  <si>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</si>
  <si>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</si>
  <si>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</si>
  <si>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</si>
  <si>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</si>
  <si>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</si>
  <si>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</si>
  <si>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</si>
  <si>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</si>
  <si>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</si>
  <si>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</si>
  <si>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</si>
  <si>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</si>
  <si>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</si>
  <si>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</si>
  <si>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</si>
  <si>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</si>
  <si>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</si>
  <si>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</si>
  <si>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</si>
  <si>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</si>
  <si>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</si>
  <si>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</si>
  <si>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</si>
  <si>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</si>
  <si>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</si>
  <si>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</si>
  <si>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</si>
  <si>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</si>
  <si>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</si>
  <si>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</si>
  <si>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</si>
  <si>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</si>
  <si>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</si>
  <si>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</si>
  <si>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</si>
  <si>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</si>
  <si>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</si>
  <si>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</si>
  <si>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</si>
  <si>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</si>
  <si>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</si>
  <si>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</si>
  <si>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</si>
  <si>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</si>
  <si>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</si>
  <si>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</si>
  <si>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</si>
  <si>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</si>
  <si>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</si>
  <si>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</si>
  <si>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</si>
  <si>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</si>
  <si>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</si>
  <si>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</si>
  <si>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</si>
  <si>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</si>
  <si>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</si>
  <si>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</si>
  <si>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</si>
  <si>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</si>
  <si>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</si>
  <si>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</si>
  <si>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</si>
  <si>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</si>
  <si>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</si>
  <si>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</si>
  <si>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</si>
  <si>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</si>
  <si>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</si>
  <si>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</si>
  <si>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</si>
  <si>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</si>
  <si>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</si>
  <si>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</si>
  <si>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</si>
  <si>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</si>
  <si>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</si>
  <si>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</si>
  <si>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</si>
  <si>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</si>
  <si>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</si>
  <si>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</si>
  <si>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</si>
  <si>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</si>
  <si>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</si>
  <si>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</si>
  <si>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</si>
  <si>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</si>
  <si>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</si>
  <si>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</si>
  <si>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</si>
  <si>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</si>
  <si>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</si>
  <si>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</si>
  <si>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</si>
  <si>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</si>
  <si>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</si>
  <si>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</si>
  <si>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</si>
  <si>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</si>
  <si>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</si>
  <si>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</si>
  <si>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</si>
  <si>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</si>
  <si>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</si>
  <si>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</si>
  <si>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</si>
  <si>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</si>
  <si>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</si>
  <si>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</si>
  <si>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</si>
  <si>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</si>
  <si>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</si>
  <si>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</si>
  <si>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</si>
  <si>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</si>
  <si>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</si>
  <si>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</si>
  <si>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</si>
  <si>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</si>
  <si>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</si>
  <si>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</si>
  <si>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</si>
  <si>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</si>
  <si>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</si>
  <si>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</si>
  <si>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</si>
  <si>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</si>
  <si>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</si>
  <si>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</si>
  <si>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</si>
  <si>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</si>
  <si>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</si>
  <si>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</si>
  <si>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</si>
  <si>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</si>
  <si>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</si>
  <si>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</si>
  <si>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</si>
  <si>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</si>
  <si>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</si>
  <si>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</si>
  <si>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</si>
  <si>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</si>
  <si>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</si>
  <si>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</si>
  <si>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</si>
  <si>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</si>
  <si>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</si>
  <si>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</si>
  <si>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</si>
  <si>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</si>
  <si>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</si>
  <si>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</si>
  <si>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</si>
  <si>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</si>
  <si>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</si>
  <si>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</si>
  <si>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</si>
  <si>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</si>
  <si>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</si>
  <si>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</si>
  <si>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</si>
  <si>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</si>
  <si>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</si>
  <si>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</si>
  <si>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</si>
  <si>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</si>
  <si>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</si>
  <si>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</si>
  <si>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</si>
  <si>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</si>
  <si>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</si>
  <si>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</si>
  <si>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</si>
  <si>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</si>
  <si>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</si>
  <si>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</si>
  <si>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</si>
  <si>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</si>
  <si>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</si>
  <si>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</si>
  <si>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</si>
  <si>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</si>
  <si>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</si>
  <si>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</si>
  <si>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</si>
  <si>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</si>
  <si>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</si>
  <si>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</si>
  <si>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</si>
  <si>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</si>
  <si>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</si>
  <si>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</si>
  <si>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</si>
  <si>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</si>
  <si>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</si>
  <si>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</si>
  <si>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</si>
  <si>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</si>
  <si>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</si>
  <si>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</si>
  <si>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</si>
  <si>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</si>
  <si>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</si>
  <si>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</si>
  <si>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</si>
  <si>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</si>
  <si>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</si>
  <si>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</si>
  <si>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</si>
  <si>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</si>
  <si>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</si>
  <si>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</si>
  <si>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</si>
  <si>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</si>
  <si>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</si>
  <si>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</si>
  <si>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</si>
  <si>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</si>
  <si>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</si>
  <si>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</si>
  <si>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</si>
  <si>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</si>
  <si>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</si>
  <si>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</si>
  <si>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</si>
  <si>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</si>
  <si>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</si>
  <si>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</si>
  <si>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</si>
  <si>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</si>
  <si>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</si>
  <si>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</si>
  <si>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</si>
  <si>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</si>
  <si>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</si>
  <si>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</si>
  <si>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</si>
  <si>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</si>
  <si>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</si>
  <si>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</si>
  <si>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</si>
  <si>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</si>
  <si>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</si>
  <si>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</si>
  <si>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</si>
  <si>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</si>
  <si>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</si>
  <si>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</si>
  <si>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</si>
  <si>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</si>
  <si>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</si>
  <si>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</si>
  <si>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</si>
  <si>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</si>
  <si>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</si>
  <si>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</si>
  <si>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</si>
  <si>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</si>
  <si>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</si>
  <si>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</si>
  <si>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</si>
  <si>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</si>
  <si>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</si>
  <si>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</si>
  <si>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</si>
  <si>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</si>
  <si>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</si>
  <si>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</si>
  <si>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</si>
  <si>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</si>
  <si>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</si>
  <si>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</si>
  <si>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</si>
  <si>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</si>
  <si>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</si>
  <si>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</si>
  <si>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</si>
  <si>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</si>
  <si>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</si>
  <si>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</si>
  <si>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</si>
  <si>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</si>
  <si>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</si>
  <si>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</si>
  <si>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</si>
  <si>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</si>
  <si>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</si>
  <si>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</si>
  <si>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</si>
  <si>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</si>
  <si>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</si>
  <si>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</si>
  <si>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</si>
  <si>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</si>
  <si>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</si>
  <si>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</si>
  <si>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</si>
  <si>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</si>
  <si>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</si>
  <si>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</si>
  <si>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</si>
  <si>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</si>
  <si>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</si>
  <si>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</si>
  <si>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</si>
  <si>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</si>
  <si>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</si>
  <si>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</si>
  <si>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</si>
  <si>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</si>
  <si>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</si>
  <si>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</si>
  <si>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</si>
  <si>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</si>
  <si>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</si>
  <si>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</si>
  <si>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</si>
  <si>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</si>
  <si>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</si>
  <si>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</si>
  <si>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</si>
  <si>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</si>
  <si>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</si>
  <si>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</si>
  <si>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</si>
  <si>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</si>
  <si>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</si>
  <si>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</si>
  <si>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</si>
  <si>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</si>
  <si>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</si>
  <si>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</si>
  <si>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</si>
  <si>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</si>
  <si>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</si>
  <si>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</si>
  <si>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</si>
  <si>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</si>
  <si>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</si>
  <si>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</si>
  <si>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</si>
  <si>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</si>
  <si>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</si>
  <si>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</si>
  <si>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</si>
  <si>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</si>
  <si>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</si>
  <si>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</si>
  <si>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</si>
  <si>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</si>
  <si>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</si>
  <si>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</si>
  <si>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</si>
  <si>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</si>
  <si>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</si>
  <si>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</si>
  <si>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</si>
  <si>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</si>
  <si>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</si>
  <si>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</si>
  <si>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</si>
  <si>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</si>
  <si>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</si>
  <si>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</si>
  <si>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</si>
  <si>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</si>
  <si>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</si>
  <si>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</si>
  <si>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</si>
  <si>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</si>
  <si>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</si>
  <si>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</si>
  <si>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</si>
  <si>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</si>
  <si>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</si>
  <si>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</si>
  <si>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</si>
  <si>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</si>
  <si>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</si>
  <si>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</si>
  <si>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</si>
  <si>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</si>
  <si>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</si>
  <si>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</si>
  <si>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</si>
  <si>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</si>
  <si>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</si>
  <si>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</si>
  <si>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</si>
  <si>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</si>
  <si>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</si>
  <si>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</si>
  <si>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</si>
  <si>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</si>
  <si>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</si>
  <si>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</si>
  <si>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</si>
  <si>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</si>
  <si>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</si>
  <si>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</si>
  <si>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</si>
  <si>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</si>
  <si>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</si>
  <si>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</si>
  <si>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</si>
  <si>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</si>
  <si>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</si>
  <si>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</si>
  <si>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</si>
  <si>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</si>
  <si>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</si>
  <si>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</si>
  <si>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</si>
  <si>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</si>
  <si>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</si>
  <si>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</si>
  <si>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</si>
  <si>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</si>
  <si>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</si>
  <si>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</si>
  <si>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</si>
  <si>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</si>
  <si>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</si>
  <si>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</si>
  <si>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</si>
  <si>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</si>
  <si>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</si>
  <si>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</si>
  <si>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</si>
  <si>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</si>
  <si>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</si>
  <si>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</si>
  <si>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</si>
  <si>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</si>
  <si>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</si>
  <si>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</si>
  <si>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</si>
  <si>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</si>
  <si>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</si>
  <si>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</si>
  <si>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</si>
  <si>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</si>
  <si>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</si>
  <si>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</si>
  <si>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</si>
  <si>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</si>
  <si>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</si>
  <si>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</si>
  <si>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</si>
  <si>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</si>
  <si>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</si>
  <si>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</si>
  <si>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</si>
  <si>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</si>
  <si>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</si>
  <si>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</si>
  <si>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</si>
  <si>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</si>
  <si>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</si>
  <si>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</si>
  <si>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</si>
  <si>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</si>
  <si>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</si>
  <si>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</si>
  <si>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</si>
  <si>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</si>
  <si>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</si>
  <si>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</si>
  <si>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</si>
  <si>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</si>
  <si>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</si>
  <si>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</si>
  <si>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</si>
  <si>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</si>
  <si>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</si>
  <si>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</si>
  <si>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</si>
  <si>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</si>
  <si>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</si>
  <si>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</si>
  <si>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</si>
  <si>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</si>
  <si>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</si>
  <si>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</si>
  <si>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</si>
  <si>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</si>
  <si>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</si>
  <si>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</si>
  <si>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</si>
  <si>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</si>
  <si>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</si>
  <si>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</si>
  <si>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</si>
  <si>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</si>
  <si>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</si>
  <si>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</si>
  <si>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</si>
  <si>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</si>
  <si>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</si>
  <si>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</si>
  <si>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</si>
  <si>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</si>
  <si>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</si>
  <si>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</si>
  <si>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</si>
  <si>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</si>
  <si>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</si>
  <si>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</si>
  <si>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</si>
  <si>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</si>
  <si>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</si>
  <si>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</si>
  <si>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</si>
  <si>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</si>
  <si>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</si>
  <si>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</si>
  <si>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</si>
  <si>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</si>
  <si>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</si>
  <si>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</si>
  <si>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</si>
  <si>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</si>
  <si>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</si>
  <si>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</si>
  <si>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</si>
  <si>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</si>
  <si>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</si>
  <si>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</si>
  <si>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</si>
  <si>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</si>
  <si>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</si>
  <si>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</si>
  <si>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</si>
  <si>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</si>
  <si>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</si>
  <si>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</si>
  <si>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</si>
  <si>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</si>
  <si>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</si>
  <si>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</si>
  <si>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</si>
  <si>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</si>
  <si>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</si>
  <si>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</si>
  <si>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</si>
  <si>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</si>
  <si>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</si>
  <si>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</si>
  <si>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</si>
  <si>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</si>
  <si>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</si>
  <si>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</si>
  <si>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</si>
  <si>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</si>
  <si>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</si>
  <si>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</si>
  <si>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</si>
  <si>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</si>
  <si>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</si>
  <si>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</si>
  <si>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</si>
  <si>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</si>
  <si>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</si>
  <si>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</si>
  <si>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</si>
  <si>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</si>
  <si>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</si>
  <si>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</si>
  <si>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</si>
  <si>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</si>
  <si>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</si>
  <si>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</si>
  <si>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</si>
  <si>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</si>
  <si>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</si>
  <si>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</si>
  <si>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</si>
  <si>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</si>
  <si>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</si>
  <si>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</si>
  <si>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</si>
  <si>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</si>
  <si>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</si>
  <si>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</si>
  <si>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</si>
  <si>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</si>
  <si>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</si>
  <si>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</si>
  <si>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</si>
  <si>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</si>
  <si>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</si>
  <si>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</si>
  <si>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</si>
  <si>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</si>
  <si>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</si>
  <si>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</si>
  <si>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</si>
  <si>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</si>
  <si>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</si>
  <si>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</si>
  <si>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</si>
  <si>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</si>
  <si>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</si>
  <si>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</si>
  <si>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</si>
  <si>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</si>
  <si>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</si>
  <si>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</si>
  <si>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</si>
  <si>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</si>
  <si>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</si>
  <si>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</si>
  <si>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</si>
  <si>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</si>
  <si>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</si>
  <si>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</si>
  <si>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</si>
  <si>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</si>
  <si>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</si>
  <si>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</si>
  <si>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</si>
  <si>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</si>
  <si>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</si>
  <si>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</si>
  <si>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</si>
  <si>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</si>
  <si>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</si>
  <si>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</si>
  <si>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</si>
  <si>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</si>
  <si>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</si>
  <si>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</si>
  <si>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</si>
  <si>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</si>
  <si>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</si>
  <si>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</si>
  <si>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</si>
  <si>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</si>
  <si>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</si>
  <si>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</si>
  <si>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</si>
  <si>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</si>
  <si>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</si>
  <si>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</si>
  <si>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</si>
  <si>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</si>
  <si>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</si>
  <si>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</si>
  <si>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</si>
  <si>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</si>
  <si>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</si>
  <si>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</si>
  <si>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</si>
  <si>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</si>
  <si>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</si>
  <si>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</si>
  <si>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</si>
  <si>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</si>
  <si>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</si>
  <si>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</si>
  <si>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</si>
  <si>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</si>
  <si>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</si>
  <si>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</si>
  <si>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</si>
  <si>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</si>
  <si>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</si>
  <si>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</si>
  <si>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</si>
  <si>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</si>
  <si>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</si>
  <si>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</si>
  <si>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</si>
  <si>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</si>
  <si>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</si>
  <si>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</si>
  <si>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</si>
  <si>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</si>
  <si>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</si>
  <si>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</si>
  <si>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</si>
  <si>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</si>
  <si>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</si>
  <si>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</si>
  <si>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</si>
  <si>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</si>
  <si>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</si>
  <si>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</si>
  <si>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</si>
  <si>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</si>
  <si>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</si>
  <si>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</si>
  <si>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</si>
  <si>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</si>
  <si>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</si>
  <si>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</si>
  <si>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</si>
  <si>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</si>
  <si>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</si>
  <si>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</si>
  <si>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</si>
  <si>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</si>
  <si>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</si>
  <si>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</si>
  <si>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</si>
  <si>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</si>
  <si>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</si>
  <si>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</si>
  <si>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</si>
  <si>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</si>
  <si>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</si>
  <si>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</si>
  <si>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</si>
  <si>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</si>
  <si>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</si>
  <si>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</si>
  <si>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</si>
  <si>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</si>
  <si>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</si>
  <si>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</si>
  <si>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</si>
  <si>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</si>
  <si>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</si>
  <si>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</si>
  <si>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</si>
  <si>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</si>
  <si>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</si>
  <si>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</si>
  <si>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</si>
  <si>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</si>
  <si>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</si>
  <si>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</si>
  <si>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</si>
  <si>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</si>
  <si>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</si>
  <si>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</si>
  <si>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</si>
  <si>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</si>
  <si>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</si>
  <si>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</si>
  <si>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</si>
  <si>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</si>
  <si>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</si>
  <si>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</si>
  <si>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</si>
  <si>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</si>
  <si>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</si>
  <si>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</si>
  <si>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</si>
  <si>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</si>
  <si>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</si>
  <si>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</si>
  <si>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</si>
  <si>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</si>
  <si>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</si>
  <si>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</si>
  <si>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</si>
  <si>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</si>
  <si>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</si>
  <si>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</si>
  <si>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</si>
  <si>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</si>
  <si>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</si>
  <si>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</si>
  <si>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</si>
  <si>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</si>
  <si>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</si>
  <si>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</si>
  <si>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</si>
  <si>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</si>
  <si>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</si>
  <si>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</si>
  <si>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</si>
  <si>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</si>
  <si>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</si>
  <si>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</si>
  <si>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</si>
  <si>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</si>
  <si>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</si>
  <si>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</si>
  <si>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</si>
  <si>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</si>
  <si>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</si>
  <si>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</si>
  <si>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</si>
  <si>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</si>
  <si>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</si>
  <si>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</si>
  <si>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</si>
  <si>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</si>
  <si>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</si>
  <si>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</si>
  <si>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</si>
  <si>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</si>
  <si>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</si>
  <si>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</si>
  <si>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</si>
  <si>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</si>
  <si>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</si>
  <si>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</si>
  <si>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</si>
  <si>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</si>
  <si>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</si>
  <si>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</si>
  <si>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</si>
  <si>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</si>
  <si>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</si>
  <si>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</si>
  <si>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</si>
  <si>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</si>
  <si>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</si>
  <si>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</si>
  <si>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</si>
  <si>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</si>
  <si>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</si>
  <si>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</si>
  <si>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</si>
  <si>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</si>
  <si>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</si>
  <si>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</si>
  <si>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</si>
  <si>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</si>
  <si>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</si>
  <si>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</si>
  <si>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</si>
  <si>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</si>
  <si>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</si>
  <si>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</si>
  <si>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</si>
  <si>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</si>
  <si>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</si>
  <si>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</si>
  <si>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</si>
  <si>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</si>
  <si>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</si>
  <si>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</si>
  <si>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</si>
  <si>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</si>
  <si>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</si>
  <si>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</si>
  <si>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</si>
  <si>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</si>
  <si>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</si>
  <si>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</si>
  <si>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</si>
  <si>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</si>
  <si>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</si>
  <si>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</si>
  <si>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</si>
  <si>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</si>
  <si>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</si>
  <si>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</si>
  <si>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</si>
  <si>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</si>
  <si>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</si>
  <si>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</si>
  <si>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</si>
  <si>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</si>
  <si>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</si>
  <si>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</si>
  <si>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</si>
  <si>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</si>
  <si>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</si>
  <si>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</si>
  <si>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</si>
  <si>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</si>
  <si>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</si>
  <si>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</si>
  <si>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</si>
  <si>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</si>
  <si>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</si>
  <si>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</si>
  <si>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</si>
  <si>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</si>
  <si>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</si>
  <si>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</si>
  <si>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</si>
  <si>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</si>
  <si>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</si>
  <si>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</si>
  <si>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</si>
  <si>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</si>
  <si>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</si>
  <si>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</si>
  <si>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</si>
  <si>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</si>
  <si>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</si>
  <si>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</si>
  <si>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</si>
  <si>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</si>
  <si>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</si>
  <si>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</si>
  <si>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</si>
  <si>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</si>
  <si>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</si>
  <si>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</si>
  <si>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</si>
  <si>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</si>
  <si>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</si>
  <si>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</si>
  <si>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</si>
  <si>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</si>
  <si>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</si>
  <si>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</si>
  <si>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</si>
  <si>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</si>
  <si>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</si>
  <si>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</si>
  <si>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</si>
  <si>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</si>
  <si>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</si>
  <si>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</si>
  <si>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</si>
  <si>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</si>
  <si>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</si>
  <si>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</si>
  <si>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</si>
  <si>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</si>
  <si>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</si>
  <si>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</si>
  <si>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</si>
  <si>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</si>
  <si>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</si>
  <si>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</si>
  <si>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</si>
  <si>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</si>
  <si>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</si>
  <si>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</si>
  <si>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</si>
  <si>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</si>
  <si>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</si>
  <si>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</si>
  <si>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</si>
  <si>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</si>
  <si>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</si>
  <si>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</si>
  <si>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</si>
  <si>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</si>
  <si>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</si>
  <si>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</si>
  <si>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</si>
  <si>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</si>
  <si>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</si>
  <si>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</si>
  <si>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</si>
  <si>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</si>
  <si>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</si>
  <si>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</si>
  <si>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</si>
  <si>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</si>
  <si>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</si>
  <si>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</si>
  <si>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</si>
  <si>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</si>
  <si>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</si>
  <si>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</si>
  <si>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</si>
  <si>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</si>
  <si>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</si>
  <si>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</si>
  <si>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</si>
  <si>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</si>
  <si>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</si>
  <si>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</si>
  <si>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</si>
  <si>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</si>
  <si>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</si>
  <si>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</si>
  <si>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</si>
  <si>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</si>
  <si>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</si>
  <si>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</si>
  <si>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</si>
  <si>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</si>
  <si>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</si>
  <si>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</si>
  <si>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</si>
  <si>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</si>
  <si>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</si>
  <si>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</si>
  <si>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</si>
  <si>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</si>
  <si>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</si>
  <si>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</si>
  <si>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</si>
  <si>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</si>
  <si>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</si>
  <si>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</si>
  <si>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</si>
  <si>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</si>
  <si>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</si>
  <si>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</si>
  <si>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</si>
  <si>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</si>
  <si>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</si>
  <si>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</si>
  <si>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</si>
  <si>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</si>
  <si>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</si>
  <si>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</si>
  <si>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</si>
  <si>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</si>
  <si>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</si>
  <si>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</si>
  <si>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</si>
  <si>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</si>
  <si>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</si>
  <si>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</si>
  <si>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</si>
  <si>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</si>
  <si>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</si>
  <si>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</si>
  <si>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</si>
  <si>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</si>
  <si>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</si>
  <si>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</si>
  <si>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</si>
  <si>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</si>
  <si>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</si>
  <si>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</si>
  <si>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</si>
  <si>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</si>
  <si>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</si>
  <si>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</si>
  <si>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</si>
  <si>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</si>
  <si>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</si>
  <si>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</si>
  <si>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</si>
  <si>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</si>
  <si>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</si>
  <si>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</si>
  <si>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</si>
  <si>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</si>
  <si>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</si>
  <si>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</si>
  <si>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</si>
  <si>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</si>
  <si>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</si>
  <si>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</si>
  <si>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</si>
  <si>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</si>
  <si>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</si>
  <si>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</si>
  <si>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</si>
  <si>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</si>
  <si>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</si>
  <si>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</si>
  <si>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</si>
  <si>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</si>
  <si>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</si>
  <si>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</si>
  <si>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</si>
  <si>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</si>
  <si>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</si>
  <si>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</si>
  <si>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</si>
  <si>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</si>
  <si>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</si>
  <si>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</si>
  <si>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</si>
  <si>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</si>
  <si>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</si>
  <si>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</si>
  <si>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</si>
  <si>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</si>
  <si>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</si>
  <si>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</si>
  <si>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</si>
  <si>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</si>
  <si>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</si>
  <si>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</si>
  <si>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</si>
  <si>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</si>
  <si>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</si>
  <si>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</si>
  <si>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</si>
  <si>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</si>
  <si>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</si>
  <si>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</si>
  <si>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</si>
  <si>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</si>
  <si>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</si>
  <si>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</si>
  <si>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</si>
  <si>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</si>
  <si>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</si>
  <si>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</si>
  <si>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</si>
  <si>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</si>
  <si>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</si>
  <si>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</si>
  <si>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</si>
  <si>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</si>
  <si>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</si>
  <si>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</si>
  <si>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</si>
  <si>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</si>
  <si>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</si>
  <si>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</si>
  <si>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</si>
  <si>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</si>
  <si>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</si>
  <si>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</si>
  <si>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</si>
  <si>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</si>
  <si>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</si>
  <si>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</si>
  <si>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</si>
  <si>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</si>
  <si>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</si>
  <si>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</si>
  <si>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</si>
  <si>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</si>
  <si>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</si>
  <si>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</si>
  <si>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</si>
  <si>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</si>
  <si>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</si>
  <si>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</si>
  <si>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</si>
  <si>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</si>
  <si>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</si>
  <si>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</si>
  <si>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</si>
  <si>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</si>
  <si>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</si>
  <si>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</si>
  <si>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</si>
  <si>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</si>
  <si>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</si>
  <si>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</si>
  <si>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</si>
  <si>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</si>
  <si>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</si>
  <si>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</si>
  <si>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</si>
  <si>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</si>
  <si>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</si>
  <si>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</si>
  <si>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</si>
  <si>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</si>
  <si>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</si>
  <si>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</si>
  <si>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</si>
  <si>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</si>
  <si>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</si>
  <si>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</si>
  <si>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</si>
  <si>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</si>
  <si>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</si>
  <si>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</si>
  <si>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</si>
  <si>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</si>
  <si>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</si>
  <si>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</si>
  <si>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</si>
  <si>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</si>
  <si>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</si>
  <si>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</si>
  <si>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</si>
  <si>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</si>
  <si>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</si>
  <si>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</si>
  <si>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</si>
  <si>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</si>
  <si>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</si>
  <si>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</si>
  <si>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</si>
  <si>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</si>
  <si>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</si>
  <si>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</si>
  <si>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</si>
  <si>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</si>
  <si>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</si>
  <si>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</si>
  <si>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</si>
  <si>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</si>
  <si>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</si>
  <si>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</si>
  <si>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</si>
  <si>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</si>
  <si>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</si>
  <si>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</si>
  <si>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</si>
  <si>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</si>
  <si>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</si>
  <si>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</si>
  <si>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</si>
  <si>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</si>
  <si>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</si>
  <si>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</si>
  <si>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</si>
  <si>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</si>
  <si>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</si>
  <si>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</si>
  <si>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</si>
  <si>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</si>
  <si>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</si>
  <si>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</si>
  <si>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</si>
  <si>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</si>
  <si>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</si>
  <si>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</si>
  <si>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</si>
  <si>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</si>
  <si>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</si>
  <si>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</si>
  <si>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</si>
  <si>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</si>
  <si>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</si>
  <si>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</si>
  <si>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</si>
  <si>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</si>
  <si>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</si>
  <si>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</si>
  <si>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</si>
  <si>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</si>
  <si>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</si>
  <si>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</si>
  <si>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</si>
  <si>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</si>
  <si>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</si>
  <si>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</si>
  <si>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</si>
  <si>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</si>
  <si>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</si>
  <si>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</si>
  <si>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</si>
  <si>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</si>
  <si>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</si>
  <si>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</si>
  <si>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</si>
  <si>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</si>
  <si>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</si>
  <si>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</si>
  <si>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</si>
  <si>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</si>
  <si>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</si>
  <si>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</si>
  <si>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</si>
  <si>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</si>
  <si>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</si>
  <si>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</si>
  <si>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</si>
  <si>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</si>
  <si>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</si>
  <si>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</si>
  <si>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</si>
  <si>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</si>
  <si>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</si>
  <si>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</si>
  <si>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</si>
  <si>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</si>
  <si>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</si>
  <si>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</si>
  <si>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</si>
  <si>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</si>
  <si>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</si>
  <si>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</si>
  <si>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</si>
  <si>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</si>
  <si>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</si>
  <si>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</si>
  <si>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</si>
  <si>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</si>
  <si>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</si>
  <si>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</si>
  <si>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</si>
  <si>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</si>
  <si>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</si>
  <si>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</si>
  <si>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</si>
  <si>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</si>
  <si>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</si>
  <si>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</si>
  <si>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</si>
  <si>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</si>
  <si>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</si>
  <si>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</si>
  <si>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</si>
  <si>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</si>
  <si>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</si>
  <si>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</si>
  <si>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</si>
  <si>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</si>
  <si>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</si>
  <si>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</si>
  <si>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</si>
  <si>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</si>
  <si>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</si>
  <si>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</si>
  <si>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</si>
  <si>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</si>
  <si>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</si>
  <si>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</si>
  <si>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</si>
  <si>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</si>
  <si>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</si>
  <si>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</si>
  <si>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</si>
  <si>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</si>
  <si>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</si>
  <si>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</si>
  <si>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</si>
  <si>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</si>
  <si>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</si>
  <si>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</si>
  <si>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</si>
  <si>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</si>
  <si>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</si>
  <si>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</si>
  <si>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</si>
  <si>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</si>
  <si>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</si>
  <si>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</si>
  <si>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</si>
  <si>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</si>
  <si>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</si>
  <si>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</si>
  <si>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</si>
  <si>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</si>
  <si>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</si>
  <si>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</si>
  <si>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</si>
  <si>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</si>
  <si>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</si>
  <si>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</si>
  <si>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</si>
  <si>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</si>
  <si>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</si>
  <si>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</si>
  <si>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</si>
  <si>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</si>
  <si>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</si>
  <si>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</si>
  <si>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</si>
  <si>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</si>
  <si>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</si>
  <si>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</si>
  <si>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</si>
  <si>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</si>
  <si>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</si>
  <si>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</si>
  <si>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</si>
  <si>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</si>
  <si>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</si>
  <si>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</si>
  <si>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</si>
  <si>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</si>
  <si>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</si>
  <si>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</si>
  <si>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</si>
  <si>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</si>
  <si>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</si>
  <si>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</si>
  <si>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</si>
  <si>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</si>
  <si>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</si>
  <si>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</si>
  <si>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</si>
  <si>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</si>
  <si>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</si>
  <si>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</si>
  <si>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</si>
  <si>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</si>
  <si>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</si>
  <si>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</si>
  <si>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</si>
  <si>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</si>
  <si>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</si>
  <si>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</si>
  <si>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</si>
  <si>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</si>
  <si>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</si>
  <si>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</si>
  <si>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</si>
  <si>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</si>
  <si>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</si>
  <si>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</si>
  <si>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</si>
  <si>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</si>
  <si>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</si>
  <si>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</si>
  <si>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</si>
  <si>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</si>
  <si>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</si>
  <si>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</si>
  <si>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</si>
  <si>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</si>
  <si>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</si>
  <si>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</si>
  <si>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</si>
  <si>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</si>
  <si>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</si>
  <si>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</si>
  <si>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</si>
  <si>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</si>
  <si>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</si>
  <si>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</si>
  <si>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</si>
  <si>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</si>
  <si>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</si>
  <si>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</si>
  <si>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</si>
  <si>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</si>
  <si>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</si>
  <si>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</si>
  <si>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</si>
  <si>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</si>
  <si>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</si>
  <si>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</si>
  <si>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</si>
  <si>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</si>
  <si>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</si>
  <si>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</si>
  <si>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</si>
  <si>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</si>
  <si>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</si>
  <si>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</si>
  <si>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</si>
  <si>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</si>
  <si>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</si>
  <si>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</si>
  <si>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</si>
  <si>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</si>
  <si>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</si>
  <si>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</si>
  <si>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</si>
  <si>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</si>
  <si>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</si>
  <si>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</si>
  <si>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</si>
  <si>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</si>
  <si>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</si>
  <si>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</si>
  <si>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</si>
  <si>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</si>
  <si>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</si>
  <si>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</si>
  <si>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</si>
  <si>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</si>
  <si>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</si>
  <si>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</si>
  <si>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</si>
  <si>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</si>
  <si>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</si>
  <si>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</si>
  <si>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</si>
  <si>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</si>
  <si>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</si>
  <si>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</si>
  <si>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</si>
  <si>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</si>
  <si>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</si>
  <si>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</si>
  <si>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</si>
  <si>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</si>
  <si>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</si>
  <si>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</si>
  <si>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</si>
  <si>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</si>
  <si>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</si>
  <si>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</si>
  <si>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</si>
  <si>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</si>
  <si>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</si>
  <si>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</si>
  <si>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</si>
  <si>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</si>
  <si>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</si>
  <si>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</si>
  <si>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</si>
  <si>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</si>
  <si>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</si>
  <si>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</si>
  <si>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</si>
  <si>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</si>
  <si>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</si>
  <si>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</si>
  <si>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</si>
  <si>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</si>
  <si>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</si>
  <si>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</si>
  <si>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</si>
  <si>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</si>
  <si>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</si>
  <si>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</si>
  <si>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</si>
  <si>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</si>
  <si>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</si>
  <si>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</si>
  <si>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</si>
  <si>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</si>
  <si>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</si>
  <si>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</si>
  <si>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</si>
  <si>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</si>
  <si>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</si>
  <si>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</si>
  <si>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</si>
  <si>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</si>
  <si>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</si>
  <si>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</si>
  <si>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</si>
  <si>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</si>
  <si>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</si>
  <si>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</si>
  <si>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</si>
  <si>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</si>
  <si>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</si>
  <si>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</si>
  <si>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</si>
  <si>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</si>
  <si>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</si>
  <si>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</si>
  <si>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</si>
  <si>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</si>
  <si>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</si>
  <si>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</si>
  <si>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</si>
  <si>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</si>
  <si>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</si>
  <si>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</si>
  <si>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</si>
  <si>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</si>
  <si>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</si>
  <si>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</si>
  <si>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</si>
  <si>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</si>
  <si>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</si>
  <si>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</si>
  <si>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</si>
  <si>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</si>
  <si>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</si>
  <si>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</si>
  <si>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</si>
  <si>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</si>
  <si>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</si>
  <si>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</si>
  <si>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</si>
  <si>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</si>
  <si>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</si>
  <si>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</si>
  <si>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</si>
  <si>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</si>
  <si>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</si>
  <si>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</si>
  <si>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</si>
  <si>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</si>
  <si>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</si>
  <si>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</si>
  <si>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</si>
  <si>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</si>
  <si>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</si>
  <si>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</si>
  <si>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</si>
  <si>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</si>
  <si>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</si>
  <si>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</si>
  <si>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</si>
  <si>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</si>
  <si>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</si>
  <si>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</si>
  <si>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</si>
  <si>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</si>
  <si>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</si>
  <si>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</si>
  <si>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</si>
  <si>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</si>
  <si>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</si>
  <si>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</si>
  <si>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</si>
  <si>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</si>
  <si>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</si>
  <si>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</si>
  <si>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</si>
  <si>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</si>
  <si>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</si>
  <si>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</si>
  <si>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</si>
  <si>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</si>
  <si>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</si>
  <si>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</si>
  <si>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</si>
  <si>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</si>
  <si>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</si>
  <si>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</si>
  <si>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</si>
  <si>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</si>
  <si>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</si>
  <si>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</si>
  <si>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</si>
  <si>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</si>
  <si>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</si>
  <si>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</si>
  <si>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</si>
  <si>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</si>
  <si>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</si>
  <si>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</si>
  <si>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</si>
  <si>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</si>
  <si>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</si>
  <si>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</si>
  <si>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</si>
  <si>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</si>
  <si>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</si>
  <si>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</si>
  <si>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</si>
  <si>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</si>
  <si>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</si>
  <si>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</si>
  <si>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</si>
  <si>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</si>
  <si>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</si>
  <si>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</si>
  <si>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</si>
  <si>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</si>
  <si>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</si>
  <si>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</si>
  <si>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</si>
  <si>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</si>
  <si>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</si>
  <si>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</si>
  <si>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</si>
  <si>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</si>
  <si>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</si>
  <si>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</si>
  <si>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</si>
  <si>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</si>
  <si>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</si>
  <si>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</si>
  <si>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</si>
  <si>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</si>
  <si>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</si>
  <si>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</si>
  <si>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</si>
  <si>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</si>
  <si>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</si>
  <si>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</si>
  <si>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</si>
  <si>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</si>
  <si>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</si>
  <si>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</si>
  <si>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</si>
  <si>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</si>
  <si>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</si>
  <si>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</si>
  <si>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</si>
  <si>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</si>
  <si>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</si>
  <si>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</si>
  <si>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</si>
  <si>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</si>
  <si>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</si>
  <si>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</si>
  <si>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</si>
  <si>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</si>
  <si>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</si>
  <si>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</si>
  <si>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</si>
  <si>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</si>
  <si>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</si>
  <si>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</si>
  <si>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</si>
  <si>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</si>
  <si>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</si>
  <si>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</si>
  <si>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</si>
  <si>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</si>
  <si>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</si>
  <si>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</si>
  <si>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</si>
  <si>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</si>
  <si>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</si>
  <si>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</si>
  <si>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</si>
  <si>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</si>
  <si>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</si>
  <si>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</si>
  <si>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</si>
  <si>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</si>
  <si>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</si>
  <si>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</si>
  <si>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</si>
  <si>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</si>
  <si>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</si>
  <si>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</si>
  <si>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</si>
  <si>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</si>
  <si>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</si>
  <si>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</si>
  <si>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</si>
  <si>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</si>
  <si>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</si>
  <si>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</si>
  <si>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</si>
  <si>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</si>
  <si>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</si>
  <si>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</si>
  <si>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</si>
  <si>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</si>
  <si>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</si>
  <si>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</si>
  <si>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</si>
  <si>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</si>
  <si>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</si>
  <si>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</si>
  <si>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</si>
  <si>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</si>
  <si>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</si>
  <si>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</si>
  <si>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</si>
  <si>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</si>
  <si>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</si>
  <si>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</si>
  <si>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</si>
  <si>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</si>
  <si>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</si>
  <si>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</si>
  <si>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</si>
  <si>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</si>
  <si>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</si>
  <si>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</si>
  <si>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</si>
  <si>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</si>
  <si>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</si>
  <si>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</si>
  <si>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</si>
  <si>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</si>
  <si>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</si>
  <si>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</si>
  <si>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</si>
  <si>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</si>
  <si>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</si>
  <si>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</si>
  <si>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</si>
  <si>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</si>
  <si>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</si>
  <si>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</si>
  <si>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</si>
  <si>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</si>
  <si>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</si>
  <si>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</si>
  <si>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</si>
  <si>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</si>
  <si>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</si>
  <si>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</si>
  <si>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</si>
  <si>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</si>
  <si>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</si>
  <si>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</si>
  <si>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</si>
  <si>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</si>
  <si>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</si>
  <si>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</si>
  <si>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</si>
  <si>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</si>
  <si>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</si>
  <si>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</si>
  <si>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</si>
  <si>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</si>
  <si>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</si>
  <si>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</si>
  <si>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</si>
  <si>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</si>
  <si>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</si>
  <si>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</si>
  <si>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</si>
  <si>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</si>
  <si>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</si>
  <si>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</si>
  <si>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</si>
  <si>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</si>
  <si>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</si>
  <si>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</si>
  <si>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</si>
  <si>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</si>
  <si>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</si>
  <si>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</si>
  <si>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</si>
  <si>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</si>
  <si>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</si>
  <si>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</si>
  <si>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</si>
  <si>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</si>
  <si>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</si>
  <si>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</si>
  <si>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</si>
  <si>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</si>
  <si>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</si>
  <si>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</si>
  <si>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</si>
  <si>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</si>
  <si>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</si>
  <si>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</si>
  <si>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</si>
  <si>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</si>
  <si>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</si>
  <si>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</si>
  <si>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</si>
  <si>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</si>
  <si>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</si>
  <si>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</si>
  <si>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</si>
  <si>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</si>
  <si>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</si>
  <si>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</si>
  <si>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</si>
  <si>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</si>
  <si>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</si>
  <si>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</si>
  <si>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</si>
  <si>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</si>
  <si>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</si>
  <si>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</si>
  <si>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</si>
  <si>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</si>
  <si>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</si>
  <si>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</si>
  <si>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</si>
  <si>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</si>
  <si>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</si>
  <si>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</si>
  <si>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</si>
  <si>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</si>
  <si>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</si>
  <si>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</si>
  <si>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</si>
  <si>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</si>
  <si>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</si>
  <si>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</si>
  <si>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</si>
  <si>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</si>
  <si>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</si>
  <si>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</si>
  <si>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</si>
  <si>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</si>
  <si>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</si>
  <si>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</si>
  <si>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</si>
  <si>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</si>
  <si>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</si>
  <si>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</si>
  <si>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</si>
  <si>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</si>
  <si>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</si>
  <si>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</si>
  <si>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</si>
  <si>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</si>
  <si>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</si>
  <si>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</si>
  <si>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</si>
  <si>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</si>
  <si>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</si>
  <si>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</si>
  <si>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</si>
  <si>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</si>
  <si>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</si>
  <si>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</si>
  <si>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</si>
  <si>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</si>
  <si>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</si>
  <si>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</si>
  <si>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</si>
  <si>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</si>
  <si>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</si>
  <si>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</si>
  <si>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</si>
  <si>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</si>
  <si>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</si>
  <si>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</si>
  <si>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</si>
  <si>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</si>
  <si>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</si>
  <si>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</si>
  <si>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</si>
  <si>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</si>
  <si>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</si>
  <si>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</si>
  <si>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</si>
  <si>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</si>
  <si>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</si>
  <si>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</si>
  <si>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</si>
  <si>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</si>
  <si>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</si>
  <si>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</si>
  <si>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</si>
  <si>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</si>
  <si>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</si>
  <si>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</si>
  <si>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</si>
  <si>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</si>
  <si>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</si>
  <si>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</si>
  <si>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</si>
  <si>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</si>
  <si>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</si>
  <si>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</si>
  <si>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</si>
  <si>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</si>
  <si>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</si>
  <si>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</si>
  <si>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</si>
  <si>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</si>
  <si>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</si>
  <si>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</si>
  <si>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</si>
  <si>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</si>
  <si>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</si>
  <si>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</si>
  <si>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</si>
  <si>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</si>
  <si>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</si>
  <si>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</si>
  <si>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</si>
  <si>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</si>
  <si>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</si>
  <si>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</si>
  <si>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</si>
  <si>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</si>
  <si>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</si>
  <si>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</si>
  <si>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</si>
  <si>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</si>
  <si>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</si>
  <si>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</si>
  <si>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</si>
  <si>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</si>
  <si>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</si>
  <si>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</si>
  <si>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</si>
  <si>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</si>
  <si>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</si>
  <si>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</si>
  <si>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</si>
  <si>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</si>
  <si>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</si>
  <si>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</si>
  <si>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</si>
  <si>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</si>
  <si>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</si>
  <si>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</si>
  <si>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</si>
  <si>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</si>
  <si>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</si>
  <si>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</si>
  <si>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</si>
  <si>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</si>
  <si>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</si>
  <si>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</si>
  <si>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</si>
  <si>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</si>
  <si>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</si>
  <si>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</si>
  <si>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</si>
  <si>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</si>
  <si>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</si>
  <si>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</si>
  <si>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</si>
  <si>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</si>
  <si>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</si>
  <si>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</si>
  <si>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</si>
  <si>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</si>
  <si>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</si>
  <si>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</si>
  <si>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</si>
  <si>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</si>
  <si>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</si>
  <si>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</si>
  <si>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</si>
  <si>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</si>
  <si>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</si>
  <si>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</si>
  <si>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</si>
  <si>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</si>
  <si>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</si>
  <si>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</si>
  <si>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</si>
  <si>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</si>
  <si>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</si>
  <si>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</si>
  <si>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</si>
  <si>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</si>
  <si>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</si>
  <si>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</si>
  <si>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</si>
  <si>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</si>
  <si>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</si>
  <si>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</si>
  <si>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</si>
  <si>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</si>
  <si>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</si>
  <si>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</si>
  <si>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</si>
  <si>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</si>
  <si>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</si>
  <si>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</si>
  <si>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</si>
  <si>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</si>
  <si>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</si>
  <si>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</si>
  <si>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</si>
  <si>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</si>
  <si>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</si>
  <si>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</si>
  <si>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</si>
  <si>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</si>
  <si>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</si>
  <si>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</si>
  <si>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</si>
  <si>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</si>
  <si>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</si>
  <si>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</si>
  <si>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</si>
  <si>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</si>
  <si>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</si>
  <si>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</si>
  <si>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</si>
  <si>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</si>
  <si>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</si>
  <si>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</si>
  <si>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</si>
  <si>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</si>
  <si>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</si>
  <si>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</si>
  <si>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</si>
  <si>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</si>
  <si>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</si>
  <si>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</si>
  <si>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</si>
  <si>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</si>
  <si>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</si>
  <si>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</si>
  <si>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</si>
  <si>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</si>
  <si>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</si>
  <si>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</si>
  <si>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</si>
  <si>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</si>
  <si>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</si>
  <si>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</si>
  <si>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</si>
  <si>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</si>
  <si>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</si>
  <si>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</si>
  <si>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</si>
  <si>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</si>
  <si>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</si>
  <si>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</si>
  <si>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</si>
  <si>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</si>
  <si>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</si>
  <si>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</si>
  <si>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</si>
  <si>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</si>
  <si>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</si>
  <si>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</si>
  <si>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</si>
  <si>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</si>
  <si>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</si>
  <si>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</si>
  <si>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</si>
  <si>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</si>
  <si>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</si>
  <si>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</si>
  <si>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</si>
  <si>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</si>
  <si>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</si>
  <si>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</si>
  <si>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</si>
  <si>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</si>
  <si>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</si>
  <si>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</si>
  <si>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</si>
  <si>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</si>
  <si>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</si>
  <si>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</si>
  <si>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</si>
  <si>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</si>
  <si>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</si>
  <si>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</si>
  <si>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</si>
  <si>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</si>
  <si>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</si>
  <si>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</si>
  <si>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</si>
  <si>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</si>
  <si>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</si>
  <si>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</si>
  <si>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</si>
  <si>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</si>
  <si>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</si>
  <si>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</si>
  <si>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</si>
  <si>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</si>
  <si>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</si>
  <si>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</si>
  <si>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</si>
  <si>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</si>
  <si>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</si>
  <si>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</si>
  <si>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</si>
  <si>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</si>
  <si>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</si>
  <si>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</si>
  <si>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</si>
  <si>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</si>
  <si>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</si>
  <si>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</si>
  <si>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</si>
  <si>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</si>
  <si>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</si>
  <si>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</si>
  <si>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</si>
  <si>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</si>
  <si>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</si>
  <si>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</si>
  <si>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</si>
  <si>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</si>
  <si>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</si>
  <si>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</si>
  <si>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</si>
  <si>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</si>
  <si>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</si>
  <si>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</si>
  <si>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</si>
  <si>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</si>
  <si>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</si>
  <si>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</si>
  <si>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</si>
  <si>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</si>
  <si>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</si>
  <si>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</si>
  <si>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</si>
  <si>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</si>
  <si>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</si>
  <si>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</si>
  <si>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</si>
  <si>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</si>
  <si>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</si>
  <si>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</si>
  <si>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</si>
  <si>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</si>
  <si>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</si>
  <si>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</si>
  <si>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</si>
  <si>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</si>
  <si>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</si>
  <si>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</si>
  <si>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</si>
  <si>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</si>
  <si>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</si>
  <si>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</si>
  <si>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</si>
  <si>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</si>
  <si>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</si>
  <si>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</si>
  <si>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</si>
  <si>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</si>
  <si>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</si>
  <si>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</si>
  <si>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</si>
  <si>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</si>
  <si>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</si>
  <si>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</si>
  <si>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</si>
  <si>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</si>
  <si>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</si>
  <si>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</si>
  <si>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</si>
  <si>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</si>
  <si>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</si>
  <si>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</si>
  <si>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</si>
  <si>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</si>
  <si>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</si>
  <si>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</si>
  <si>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</si>
  <si>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</si>
  <si>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</si>
  <si>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</si>
  <si>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</si>
  <si>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</si>
  <si>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</si>
  <si>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</si>
  <si>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</si>
  <si>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</si>
  <si>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</si>
  <si>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</si>
  <si>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</si>
  <si>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</si>
  <si>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</si>
  <si>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</si>
  <si>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</si>
  <si>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</si>
  <si>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</si>
  <si>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</si>
  <si>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</si>
  <si>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</si>
  <si>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</si>
  <si>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</si>
  <si>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</si>
  <si>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</si>
  <si>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</si>
  <si>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</si>
  <si>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</si>
  <si>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</si>
  <si>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</si>
  <si>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</si>
  <si>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</si>
  <si>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</si>
  <si>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</si>
  <si>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</si>
  <si>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</si>
  <si>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</si>
  <si>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</si>
  <si>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</si>
  <si>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</si>
  <si>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</si>
  <si>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</si>
  <si>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</si>
  <si>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</si>
  <si>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</si>
  <si>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</si>
  <si>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</si>
  <si>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</si>
  <si>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</si>
  <si>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</si>
  <si>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</si>
  <si>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</si>
  <si>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</si>
  <si>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</si>
  <si>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</si>
  <si>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</si>
  <si>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</si>
  <si>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</si>
  <si>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</si>
  <si>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</si>
  <si>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</si>
  <si>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</si>
  <si>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</si>
  <si>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</si>
  <si>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</si>
  <si>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</si>
  <si>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</si>
  <si>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</si>
  <si>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</si>
  <si>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</si>
  <si>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</si>
  <si>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</si>
  <si>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</si>
  <si>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</si>
  <si>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</si>
  <si>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</si>
  <si>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</si>
  <si>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</si>
  <si>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</si>
  <si>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</si>
  <si>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</si>
  <si>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</si>
  <si>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</si>
  <si>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</si>
  <si>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</si>
  <si>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</si>
  <si>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</si>
  <si>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</si>
  <si>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</si>
  <si>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</si>
  <si>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</si>
  <si>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</si>
  <si>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</si>
  <si>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</si>
  <si>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</si>
  <si>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</si>
  <si>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</si>
  <si>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</si>
  <si>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</si>
  <si>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</si>
  <si>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</si>
  <si>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</si>
  <si>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</si>
  <si>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</si>
  <si>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</si>
  <si>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</si>
  <si>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</si>
  <si>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</si>
  <si>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</si>
  <si>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</si>
  <si>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</si>
  <si>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</si>
  <si>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</si>
  <si>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</si>
  <si>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</si>
  <si>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</si>
  <si>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</si>
  <si>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</si>
  <si>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</si>
  <si>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</si>
  <si>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</si>
  <si>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</si>
  <si>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</si>
  <si>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</si>
  <si>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</si>
  <si>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</si>
  <si>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</si>
  <si>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</si>
  <si>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</si>
  <si>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</si>
  <si>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</si>
  <si>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</si>
  <si>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</si>
  <si>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</si>
  <si>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</si>
  <si>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</si>
  <si>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</si>
  <si>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</si>
  <si>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</si>
  <si>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</si>
  <si>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</si>
  <si>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</si>
  <si>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</si>
  <si>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</si>
  <si>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</si>
  <si>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</si>
  <si>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</si>
  <si>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</si>
  <si>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</si>
  <si>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</si>
  <si>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</si>
  <si>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</si>
  <si>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</si>
  <si>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</si>
  <si>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</si>
  <si>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</si>
  <si>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</si>
  <si>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</si>
  <si>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</si>
  <si>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</si>
  <si>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</si>
  <si>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</si>
  <si>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</si>
  <si>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</si>
  <si>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</si>
  <si>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</si>
  <si>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</si>
  <si>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</si>
  <si>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</si>
  <si>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</si>
  <si>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</si>
  <si>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</si>
  <si>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</si>
  <si>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</si>
  <si>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</si>
  <si>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</si>
  <si>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</si>
  <si>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</si>
  <si>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</si>
  <si>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</si>
  <si>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</si>
  <si>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</si>
  <si>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</si>
  <si>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</si>
  <si>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</si>
  <si>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</si>
  <si>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</si>
  <si>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</si>
  <si>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</si>
  <si>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</si>
  <si>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</si>
  <si>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</si>
  <si>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</si>
  <si>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</si>
  <si>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</si>
  <si>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</si>
  <si>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</si>
  <si>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</si>
  <si>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</si>
  <si>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</si>
  <si>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</si>
  <si>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</si>
  <si>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</si>
  <si>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</si>
  <si>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</si>
  <si>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</si>
  <si>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</si>
  <si>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</si>
  <si>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</si>
  <si>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</si>
  <si>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</si>
  <si>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</si>
  <si>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</si>
  <si>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</si>
  <si>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</si>
  <si>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</si>
  <si>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</si>
  <si>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</si>
  <si>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</si>
  <si>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</si>
  <si>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</si>
  <si>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</si>
  <si>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</si>
  <si>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</si>
  <si>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</si>
  <si>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</si>
  <si>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</si>
  <si>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</si>
  <si>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</si>
  <si>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</si>
  <si>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</si>
  <si>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</si>
  <si>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</si>
  <si>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</si>
  <si>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</si>
  <si>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</si>
  <si>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</si>
  <si>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</si>
  <si>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</si>
  <si>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</si>
  <si>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</si>
  <si>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</si>
  <si>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</si>
  <si>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</si>
  <si>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</si>
  <si>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</si>
  <si>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</si>
  <si>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</si>
  <si>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</si>
  <si>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</si>
  <si>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</si>
  <si>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</si>
  <si>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</si>
  <si>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</si>
  <si>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</si>
  <si>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</si>
  <si>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</si>
  <si>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</si>
  <si>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</si>
  <si>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</si>
  <si>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</si>
  <si>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</si>
  <si>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</si>
  <si>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</si>
  <si>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</si>
  <si>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</si>
  <si>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</si>
  <si>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</si>
  <si>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</si>
  <si>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</si>
  <si>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</si>
  <si>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</si>
  <si>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</si>
  <si>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</si>
  <si>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</si>
  <si>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</si>
  <si>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</si>
  <si>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</si>
  <si>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</si>
  <si>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</si>
  <si>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</si>
  <si>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</si>
  <si>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</si>
  <si>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</si>
  <si>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</si>
  <si>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</si>
  <si>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</si>
  <si>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</si>
  <si>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</si>
  <si>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</si>
  <si>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</si>
  <si>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</si>
  <si>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</si>
  <si>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</si>
  <si>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</si>
  <si>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</si>
  <si>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</si>
  <si>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</si>
  <si>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</si>
  <si>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</si>
  <si>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</si>
  <si>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</si>
  <si>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</si>
  <si>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</si>
  <si>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</si>
  <si>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</si>
  <si>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</si>
  <si>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</si>
  <si>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</si>
  <si>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</si>
  <si>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</si>
  <si>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</si>
  <si>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</si>
  <si>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</si>
  <si>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</si>
  <si>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</si>
  <si>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</si>
  <si>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</si>
  <si>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</si>
  <si>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</si>
  <si>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</si>
  <si>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</si>
  <si>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</si>
  <si>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</si>
  <si>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</si>
  <si>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</si>
  <si>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</si>
  <si>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</si>
  <si>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</si>
  <si>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</si>
  <si>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</si>
  <si>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</si>
  <si>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</si>
  <si>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</si>
  <si>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</si>
  <si>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</si>
  <si>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</si>
  <si>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</si>
  <si>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</si>
  <si>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</si>
  <si>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</si>
  <si>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</si>
  <si>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</si>
  <si>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</si>
  <si>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</si>
  <si>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</si>
  <si>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</si>
  <si>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</si>
  <si>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</si>
  <si>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</si>
  <si>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</si>
  <si>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</si>
  <si>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</si>
  <si>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</si>
  <si>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</si>
  <si>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</si>
  <si>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</si>
  <si>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</si>
  <si>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</si>
  <si>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</si>
  <si>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</si>
  <si>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</si>
  <si>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</si>
  <si>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</si>
  <si>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</si>
  <si>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</si>
  <si>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</si>
  <si>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</si>
  <si>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</si>
  <si>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</si>
  <si>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</si>
  <si>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</si>
  <si>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</si>
  <si>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</si>
  <si>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</si>
  <si>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</si>
  <si>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</si>
  <si>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</si>
  <si>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</si>
  <si>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</si>
  <si>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</si>
  <si>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</si>
  <si>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</si>
  <si>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</si>
  <si>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</si>
  <si>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</si>
  <si>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</si>
  <si>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</si>
  <si>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</si>
  <si>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</si>
  <si>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</si>
  <si>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</si>
  <si>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</si>
  <si>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</si>
  <si>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</si>
  <si>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</si>
  <si>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</si>
  <si>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</si>
  <si>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</si>
  <si>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</si>
  <si>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</si>
  <si>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</si>
  <si>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</si>
  <si>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</si>
  <si>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</si>
  <si>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</si>
  <si>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</si>
  <si>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</si>
  <si>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</si>
  <si>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</si>
  <si>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</si>
  <si>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</si>
  <si>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</si>
  <si>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</si>
  <si>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</si>
  <si>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</si>
  <si>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</si>
  <si>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</si>
  <si>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</si>
  <si>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</si>
  <si>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</si>
  <si>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</si>
  <si>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</si>
  <si>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</si>
  <si>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</si>
  <si>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</si>
  <si>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</si>
  <si>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</si>
  <si>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</si>
  <si>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</si>
  <si>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</si>
  <si>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</si>
  <si>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</si>
  <si>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</si>
  <si>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</si>
  <si>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</si>
  <si>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</si>
  <si>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</si>
  <si>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</si>
  <si>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</si>
  <si>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</si>
  <si>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</si>
  <si>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</si>
  <si>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</si>
  <si>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</si>
  <si>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</si>
  <si>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</si>
  <si>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</si>
  <si>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</si>
  <si>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</si>
  <si>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</si>
  <si>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</si>
  <si>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</si>
  <si>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</si>
  <si>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</si>
  <si>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</si>
  <si>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</si>
  <si>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</si>
  <si>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</si>
  <si>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</si>
  <si>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</si>
  <si>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</si>
  <si>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</si>
  <si>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</si>
  <si>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</si>
  <si>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</si>
  <si>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</si>
  <si>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</si>
  <si>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</si>
  <si>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</si>
  <si>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</si>
  <si>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</si>
  <si>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</si>
  <si>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</si>
  <si>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</si>
  <si>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</si>
  <si>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</si>
  <si>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</si>
  <si>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</si>
  <si>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</si>
  <si>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</si>
  <si>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</si>
  <si>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</si>
  <si>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</si>
  <si>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</si>
  <si>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</si>
  <si>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</si>
  <si>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</si>
  <si>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</si>
  <si>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</si>
  <si>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</si>
  <si>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</si>
  <si>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</si>
  <si>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</si>
  <si>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</si>
  <si>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</si>
  <si>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</si>
  <si>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</si>
  <si>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</si>
  <si>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</si>
  <si>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</si>
  <si>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</si>
  <si>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</si>
  <si>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</si>
  <si>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</si>
  <si>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</si>
  <si>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</si>
  <si>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</si>
  <si>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</si>
  <si>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</si>
  <si>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</si>
  <si>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</si>
  <si>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</si>
  <si>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</si>
  <si>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</si>
  <si>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</si>
  <si>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</si>
  <si>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</si>
  <si>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</si>
  <si>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</si>
  <si>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</si>
  <si>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</si>
  <si>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</si>
  <si>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</si>
  <si>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</si>
  <si>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</si>
  <si>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</si>
  <si>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</si>
  <si>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</si>
  <si>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</si>
  <si>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</si>
  <si>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</si>
  <si>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</si>
  <si>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</si>
  <si>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</si>
  <si>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</si>
  <si>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</si>
  <si>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</si>
  <si>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</si>
  <si>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</si>
  <si>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</si>
  <si>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</si>
  <si>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</si>
  <si>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</si>
  <si>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</si>
  <si>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</si>
  <si>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</si>
  <si>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</si>
  <si>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</si>
  <si>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</si>
  <si>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</si>
  <si>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</si>
  <si>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</si>
  <si>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</si>
  <si>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</si>
  <si>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</si>
  <si>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</si>
  <si>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</si>
  <si>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</si>
  <si>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</si>
  <si>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</si>
  <si>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</si>
  <si>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</si>
  <si>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</si>
  <si>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</si>
  <si>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</si>
  <si>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</si>
  <si>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</si>
  <si>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</si>
  <si>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</si>
  <si>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</si>
  <si>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</si>
  <si>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</si>
  <si>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</si>
  <si>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</si>
  <si>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</si>
  <si>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</si>
  <si>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</si>
  <si>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</si>
  <si>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</si>
  <si>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</si>
  <si>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</si>
  <si>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</si>
  <si>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</si>
  <si>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</si>
  <si>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</si>
  <si>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</si>
  <si>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</si>
  <si>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</si>
  <si>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</si>
  <si>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</si>
  <si>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</si>
  <si>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</si>
  <si>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</si>
  <si>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</si>
  <si>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</si>
  <si>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</si>
  <si>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</si>
  <si>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</si>
  <si>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</si>
  <si>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</si>
  <si>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</si>
  <si>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</si>
  <si>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</si>
  <si>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</si>
  <si>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</si>
  <si>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</si>
  <si>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</si>
  <si>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</si>
  <si>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</si>
  <si>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</si>
  <si>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</si>
  <si>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</si>
  <si>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</si>
  <si>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</si>
  <si>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</si>
  <si>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</si>
  <si>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</si>
  <si>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</si>
  <si>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</si>
  <si>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</si>
  <si>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</si>
  <si>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</si>
  <si>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</si>
  <si>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</si>
  <si>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</si>
  <si>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</si>
  <si>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</si>
  <si>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</si>
  <si>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</si>
  <si>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</si>
  <si>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</si>
  <si>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</si>
  <si>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</si>
  <si>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</si>
  <si>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</si>
  <si>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</si>
  <si>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</si>
  <si>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</si>
  <si>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</si>
  <si>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</si>
  <si>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</si>
  <si>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</si>
  <si>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</si>
  <si>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</si>
  <si>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</si>
  <si>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</si>
  <si>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</si>
  <si>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</si>
  <si>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</si>
  <si>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</si>
  <si>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</si>
  <si>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</si>
  <si>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</si>
  <si>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</si>
  <si>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</si>
  <si>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</si>
  <si>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</si>
  <si>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</si>
  <si>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</si>
  <si>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</si>
  <si>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</si>
  <si>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</si>
  <si>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</si>
  <si>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</si>
  <si>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</si>
  <si>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</si>
  <si>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</si>
  <si>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</si>
  <si>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</si>
  <si>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</si>
  <si>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</si>
  <si>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</si>
  <si>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</si>
  <si>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</si>
  <si>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</si>
  <si>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</si>
  <si>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</si>
  <si>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</si>
  <si>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</si>
  <si>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</si>
  <si>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</si>
  <si>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</si>
  <si>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</si>
  <si>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</si>
  <si>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</si>
  <si>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</si>
  <si>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</si>
  <si>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</si>
  <si>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</si>
  <si>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</si>
  <si>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</si>
  <si>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</si>
  <si>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</si>
  <si>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</si>
  <si>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</si>
  <si>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</si>
  <si>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</si>
  <si>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</si>
  <si>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</si>
  <si>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</si>
  <si>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</si>
  <si>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</si>
  <si>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</si>
  <si>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</si>
  <si>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</si>
  <si>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</si>
  <si>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</si>
  <si>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</si>
  <si>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</si>
  <si>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</si>
  <si>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</si>
  <si>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</si>
  <si>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</si>
  <si>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</si>
  <si>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</si>
  <si>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</si>
  <si>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</si>
  <si>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</si>
  <si>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</si>
  <si>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</si>
  <si>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</si>
  <si>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</si>
  <si>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</si>
  <si>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</si>
  <si>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</si>
  <si>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</si>
  <si>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</si>
  <si>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</si>
  <si>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</si>
  <si>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</si>
  <si>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</si>
  <si>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</si>
  <si>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</si>
  <si>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</si>
  <si>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</si>
  <si>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</si>
  <si>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</si>
  <si>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</si>
  <si>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</si>
  <si>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</si>
  <si>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</si>
  <si>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</si>
  <si>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</si>
  <si>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</si>
  <si>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</si>
  <si>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</si>
  <si>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</si>
  <si>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</si>
  <si>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</si>
  <si>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</si>
  <si>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</si>
  <si>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</si>
  <si>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</si>
  <si>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</si>
  <si>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</si>
  <si>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</si>
  <si>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</si>
  <si>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</si>
  <si>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</si>
  <si>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</si>
  <si>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</si>
  <si>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</si>
  <si>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</si>
  <si>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</si>
  <si>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</si>
  <si>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</si>
  <si>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</si>
  <si>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</si>
  <si>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</si>
  <si>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</si>
  <si>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</si>
  <si>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</si>
  <si>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</si>
  <si>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</si>
  <si>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</si>
  <si>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</si>
  <si>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</si>
  <si>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</si>
  <si>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</si>
  <si>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</si>
  <si>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</si>
  <si>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</si>
  <si>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</si>
  <si>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</si>
  <si>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</si>
  <si>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</si>
  <si>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</si>
  <si>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</si>
  <si>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</si>
  <si>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</si>
  <si>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</si>
  <si>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</si>
  <si>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</si>
  <si>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</si>
  <si>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</si>
  <si>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</si>
  <si>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</si>
  <si>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</si>
  <si>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</si>
  <si>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</si>
  <si>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</si>
  <si>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</si>
  <si>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</si>
  <si>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</si>
  <si>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</si>
  <si>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</si>
  <si>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</si>
  <si>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</si>
  <si>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</si>
  <si>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</si>
  <si>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</si>
  <si>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</si>
  <si>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</si>
  <si>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</si>
  <si>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</si>
  <si>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</si>
  <si>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</si>
  <si>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</si>
  <si>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</si>
  <si>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</si>
  <si>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</si>
  <si>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</si>
  <si>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</si>
  <si>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</si>
  <si>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</si>
  <si>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</si>
  <si>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</si>
  <si>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</si>
  <si>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</si>
  <si>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</si>
  <si>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</si>
  <si>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</si>
  <si>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</si>
  <si>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</si>
  <si>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</si>
  <si>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</si>
  <si>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</si>
  <si>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</si>
  <si>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</si>
  <si>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</si>
  <si>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</si>
  <si>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</si>
  <si>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</si>
  <si>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</si>
  <si>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</si>
  <si>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</si>
  <si>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</si>
  <si>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</si>
  <si>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</si>
  <si>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</si>
  <si>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</si>
  <si>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</si>
  <si>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</si>
  <si>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</si>
  <si>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</si>
  <si>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</si>
  <si>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</si>
  <si>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</si>
  <si>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</si>
  <si>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</si>
  <si>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</si>
  <si>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</si>
  <si>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</si>
  <si>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</si>
  <si>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</si>
  <si>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</si>
  <si>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</si>
  <si>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</si>
  <si>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</si>
  <si>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</si>
  <si>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</si>
  <si>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</si>
  <si>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</si>
  <si>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</si>
  <si>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</si>
  <si>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</si>
  <si>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</si>
  <si>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</si>
  <si>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</si>
  <si>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</si>
  <si>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</si>
  <si>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</si>
  <si>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</si>
  <si>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</si>
  <si>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</si>
  <si>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</si>
  <si>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</si>
  <si>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</si>
  <si>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</si>
  <si>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</si>
  <si>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</si>
  <si>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</si>
  <si>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</si>
  <si>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</si>
  <si>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</si>
  <si>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</si>
  <si>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</si>
  <si>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</si>
  <si>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</si>
  <si>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</si>
  <si>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</si>
  <si>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</si>
  <si>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</si>
  <si>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</si>
  <si>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</si>
  <si>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</si>
  <si>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</si>
  <si>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</si>
  <si>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</si>
  <si>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</si>
  <si>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</si>
  <si>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</si>
  <si>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</si>
  <si>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</si>
  <si>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</si>
  <si>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</si>
  <si>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</si>
  <si>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</si>
  <si>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</si>
  <si>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</si>
  <si>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</si>
  <si>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</si>
  <si>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</si>
  <si>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</si>
  <si>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</si>
  <si>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</si>
  <si>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</si>
  <si>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</si>
  <si>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</si>
  <si>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</si>
  <si>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</si>
  <si>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</si>
  <si>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</si>
  <si>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</si>
  <si>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</si>
  <si>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</si>
  <si>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</si>
  <si>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</si>
  <si>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</si>
  <si>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</si>
  <si>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</si>
  <si>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</si>
  <si>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</si>
  <si>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</si>
  <si>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</si>
  <si>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</si>
  <si>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</si>
  <si>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</si>
  <si>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</si>
  <si>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</si>
  <si>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</si>
  <si>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</si>
  <si>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</si>
  <si>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</si>
  <si>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</si>
  <si>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</si>
  <si>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</si>
  <si>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</si>
  <si>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</si>
  <si>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</si>
  <si>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</si>
  <si>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</si>
  <si>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</si>
  <si>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</si>
  <si>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</si>
  <si>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</si>
  <si>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</si>
  <si>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</si>
  <si>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</si>
  <si>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</si>
  <si>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</si>
  <si>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</si>
  <si>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</si>
  <si>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</si>
  <si>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</si>
  <si>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</si>
  <si>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</si>
  <si>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</si>
  <si>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</si>
  <si>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</si>
  <si>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</si>
  <si>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</si>
  <si>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</si>
  <si>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</si>
  <si>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</si>
  <si>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</si>
  <si>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</si>
  <si>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</si>
  <si>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</si>
  <si>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</si>
  <si>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</si>
  <si>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</si>
  <si>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</si>
  <si>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</si>
  <si>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</si>
  <si>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</si>
  <si>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</si>
  <si>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</si>
  <si>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</si>
  <si>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</si>
  <si>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</si>
  <si>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</si>
  <si>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</si>
  <si>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</si>
  <si>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</si>
  <si>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</si>
  <si>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</si>
  <si>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</si>
  <si>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</si>
  <si>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</si>
  <si>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</si>
  <si>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</si>
  <si>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</si>
  <si>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</si>
  <si>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</si>
  <si>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</si>
  <si>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</si>
  <si>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</si>
  <si>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</si>
  <si>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</si>
  <si>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</si>
  <si>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</si>
  <si>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</si>
  <si>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</si>
  <si>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</si>
  <si>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</si>
  <si>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</si>
  <si>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</si>
  <si>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</si>
  <si>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</si>
  <si>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</si>
  <si>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</si>
  <si>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</si>
  <si>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</si>
  <si>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</si>
  <si>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</si>
  <si>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</si>
  <si>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</si>
  <si>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</si>
  <si>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</si>
  <si>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</si>
  <si>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</si>
  <si>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</si>
  <si>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</si>
  <si>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</si>
  <si>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</si>
  <si>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</si>
  <si>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</si>
  <si>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</si>
  <si>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</si>
  <si>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</si>
  <si>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</si>
  <si>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</si>
  <si>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</si>
  <si>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</si>
  <si>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</si>
  <si>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</si>
  <si>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</si>
  <si>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</si>
  <si>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</si>
  <si>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</si>
  <si>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</si>
  <si>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</si>
  <si>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</si>
  <si>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</si>
  <si>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</si>
  <si>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</si>
  <si>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</si>
  <si>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</si>
  <si>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</si>
  <si>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</si>
  <si>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</si>
  <si>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</si>
  <si>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</si>
  <si>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</si>
  <si>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</si>
  <si>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</si>
  <si>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</si>
  <si>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</si>
  <si>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</si>
  <si>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</si>
  <si>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</si>
  <si>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</si>
  <si>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</si>
  <si>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</si>
  <si>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</si>
  <si>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</si>
  <si>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</si>
  <si>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</si>
  <si>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</si>
  <si>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</si>
  <si>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</si>
  <si>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</si>
  <si>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</si>
  <si>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</si>
  <si>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</si>
  <si>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</si>
  <si>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</si>
  <si>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</si>
  <si>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</si>
  <si>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</si>
  <si>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</si>
  <si>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</si>
  <si>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</si>
  <si>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</si>
  <si>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</si>
  <si>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</si>
  <si>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</si>
  <si>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</si>
  <si>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</si>
  <si>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</si>
  <si>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</si>
  <si>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</si>
  <si>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</si>
  <si>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</si>
  <si>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</si>
  <si>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</si>
  <si>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</si>
  <si>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</si>
  <si>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</si>
  <si>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</si>
  <si>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</si>
  <si>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</si>
  <si>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</si>
  <si>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</si>
  <si>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</si>
  <si>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</si>
  <si>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</si>
  <si>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</si>
  <si>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</si>
  <si>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</si>
  <si>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</si>
  <si>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</si>
  <si>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</si>
  <si>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</si>
  <si>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</si>
  <si>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</si>
  <si>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</si>
  <si>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</si>
  <si>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</si>
  <si>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</si>
  <si>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</si>
  <si>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</si>
  <si>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</si>
  <si>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</si>
  <si>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</si>
  <si>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</si>
  <si>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</si>
  <si>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</si>
  <si>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</si>
  <si>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</si>
  <si>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</si>
  <si>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</si>
  <si>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</si>
  <si>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</si>
  <si>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</si>
  <si>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</si>
  <si>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</si>
  <si>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</si>
  <si>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</si>
  <si>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</si>
  <si>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</si>
  <si>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</si>
  <si>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</si>
  <si>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</si>
  <si>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</si>
  <si>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</si>
  <si>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</si>
  <si>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</si>
  <si>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</si>
  <si>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</si>
  <si>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</si>
  <si>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</si>
  <si>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</si>
  <si>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</si>
  <si>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</si>
  <si>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</si>
  <si>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</si>
  <si>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</si>
  <si>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</si>
  <si>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</si>
  <si>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</si>
  <si>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</si>
  <si>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</si>
  <si>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</si>
  <si>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</si>
  <si>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</si>
  <si>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</si>
  <si>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</si>
  <si>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</si>
  <si>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</si>
  <si>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</si>
  <si>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</si>
  <si>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</si>
  <si>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</si>
  <si>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</si>
  <si>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</si>
  <si>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</si>
  <si>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</si>
  <si>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</si>
  <si>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</si>
  <si>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</si>
  <si>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</si>
  <si>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</si>
  <si>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</si>
  <si>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</si>
  <si>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</si>
  <si>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</si>
  <si>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</si>
  <si>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</si>
  <si>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</si>
  <si>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</si>
  <si>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</si>
  <si>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</si>
  <si>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</si>
  <si>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</si>
  <si>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</si>
  <si>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</si>
  <si>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</si>
  <si>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</si>
  <si>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</si>
  <si>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</si>
  <si>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</si>
  <si>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</si>
  <si>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</si>
  <si>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</si>
  <si>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</si>
  <si>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</si>
  <si>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</si>
  <si>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</si>
  <si>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</si>
  <si>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</si>
  <si>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</si>
  <si>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</si>
  <si>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</si>
  <si>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</si>
  <si>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</si>
  <si>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</si>
  <si>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</si>
  <si>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</si>
  <si>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</si>
  <si>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</si>
  <si>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</si>
  <si>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</si>
  <si>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</si>
  <si>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</si>
  <si>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</si>
  <si>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</si>
  <si>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</si>
  <si>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</si>
  <si>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</si>
  <si>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</si>
  <si>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</si>
  <si>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</si>
  <si>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</si>
  <si>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</si>
  <si>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</si>
  <si>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</si>
  <si>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</si>
  <si>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</si>
  <si>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</si>
  <si>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</si>
  <si>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</si>
  <si>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</si>
  <si>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</si>
  <si>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</si>
  <si>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</si>
  <si>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</si>
  <si>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</si>
  <si>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</si>
  <si>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</si>
  <si>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</si>
  <si>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</si>
  <si>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</si>
  <si>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</si>
  <si>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</si>
  <si>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</si>
  <si>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</si>
  <si>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</si>
  <si>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</si>
  <si>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</si>
  <si>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</si>
  <si>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</si>
  <si>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</si>
  <si>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</si>
  <si>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</si>
  <si>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</si>
  <si>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</si>
  <si>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</si>
  <si>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</si>
  <si>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</si>
  <si>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</si>
  <si>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</si>
  <si>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</si>
  <si>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</si>
  <si>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</si>
  <si>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</si>
  <si>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</si>
  <si>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</si>
  <si>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</si>
  <si>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</si>
  <si>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</si>
  <si>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</si>
  <si>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</si>
  <si>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</si>
  <si>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</si>
  <si>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</si>
  <si>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</si>
  <si>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</si>
  <si>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</si>
  <si>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</si>
  <si>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</si>
  <si>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</si>
  <si>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</si>
  <si>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</si>
  <si>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</si>
  <si>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</si>
  <si>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</si>
  <si>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</si>
  <si>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</si>
  <si>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</si>
  <si>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</si>
  <si>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</si>
  <si>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</si>
  <si>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</si>
  <si>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</si>
  <si>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</si>
  <si>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</si>
  <si>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</si>
  <si>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</si>
  <si>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</si>
  <si>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</si>
  <si>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</si>
  <si>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</si>
  <si>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</si>
  <si>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</si>
  <si>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</si>
  <si>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</si>
  <si>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</si>
  <si>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</si>
  <si>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</si>
  <si>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</si>
  <si>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</si>
  <si>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</si>
  <si>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</si>
  <si>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</si>
  <si>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</si>
  <si>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</si>
  <si>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</si>
  <si>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</si>
  <si>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</si>
  <si>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</si>
  <si>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</si>
  <si>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</si>
  <si>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</si>
  <si>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</si>
  <si>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</si>
  <si>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</si>
  <si>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</si>
  <si>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</si>
  <si>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</si>
  <si>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</si>
  <si>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</si>
  <si>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</si>
  <si>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</si>
  <si>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</si>
  <si>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</si>
  <si>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</si>
  <si>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</si>
  <si>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</si>
  <si>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</si>
  <si>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</si>
  <si>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</si>
  <si>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</si>
  <si>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</si>
  <si>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</si>
  <si>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</si>
  <si>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</si>
  <si>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</si>
  <si>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</si>
  <si>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</si>
  <si>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</si>
  <si>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</si>
  <si>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</si>
  <si>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</si>
  <si>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</si>
  <si>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</si>
  <si>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</si>
  <si>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</si>
  <si>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</si>
  <si>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</si>
  <si>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</si>
  <si>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</si>
  <si>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</si>
  <si>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</si>
  <si>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</si>
  <si>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</si>
  <si>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</si>
  <si>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</si>
  <si>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</si>
  <si>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</si>
  <si>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</si>
  <si>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</si>
  <si>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</si>
  <si>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</si>
  <si>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</si>
  <si>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</si>
  <si>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</si>
  <si>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</si>
  <si>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</si>
  <si>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</si>
  <si>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</si>
  <si>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</si>
  <si>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</si>
  <si>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</si>
  <si>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</si>
  <si>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</si>
  <si>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</si>
  <si>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</si>
  <si>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</si>
  <si>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</si>
  <si>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</si>
  <si>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</si>
  <si>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</si>
  <si>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</si>
  <si>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</si>
  <si>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</si>
  <si>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</si>
  <si>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</si>
  <si>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</si>
  <si>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</si>
  <si>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</si>
  <si>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</si>
  <si>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</si>
  <si>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</si>
  <si>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</si>
  <si>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</si>
  <si>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</si>
  <si>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</si>
  <si>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</si>
  <si>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</si>
  <si>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</si>
  <si>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</si>
  <si>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</si>
  <si>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</si>
  <si>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</si>
  <si>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</si>
  <si>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</si>
  <si>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</si>
  <si>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</si>
  <si>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</si>
  <si>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</si>
  <si>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</si>
  <si>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</si>
  <si>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</si>
  <si>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</si>
  <si>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</si>
  <si>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</si>
  <si>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</si>
  <si>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</si>
  <si>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</si>
  <si>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</si>
  <si>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</si>
  <si>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</si>
  <si>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</si>
  <si>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</si>
  <si>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</si>
  <si>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</si>
  <si>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</si>
  <si>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</si>
  <si>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</si>
  <si>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</si>
  <si>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</si>
  <si>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</si>
  <si>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</si>
  <si>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</si>
  <si>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</si>
  <si>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</si>
  <si>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</si>
  <si>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</si>
  <si>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</si>
  <si>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</si>
  <si>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</si>
  <si>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</si>
  <si>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</si>
  <si>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</si>
  <si>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</si>
  <si>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</si>
  <si>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</si>
  <si>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</si>
  <si>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</si>
  <si>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</si>
  <si>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</si>
  <si>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</si>
  <si>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</si>
  <si>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</si>
  <si>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</si>
  <si>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</si>
  <si>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</si>
  <si>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</si>
  <si>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</si>
  <si>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</si>
  <si>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</si>
  <si>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</si>
  <si>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</si>
  <si>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</si>
  <si>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</si>
  <si>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</si>
  <si>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</si>
  <si>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</si>
  <si>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</si>
  <si>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</si>
  <si>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</si>
  <si>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</si>
  <si>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</si>
  <si>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</si>
  <si>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</si>
  <si>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</si>
  <si>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</si>
  <si>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</si>
  <si>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</si>
  <si>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</si>
  <si>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</si>
  <si>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</si>
  <si>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</si>
  <si>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</si>
  <si>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</si>
  <si>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</si>
  <si>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</si>
  <si>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</si>
  <si>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</si>
  <si>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</si>
  <si>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</si>
  <si>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</si>
  <si>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</si>
  <si>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</si>
  <si>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</si>
  <si>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</si>
  <si>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</si>
  <si>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</si>
  <si>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</si>
  <si>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</si>
  <si>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</si>
  <si>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</si>
  <si>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</si>
  <si>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</si>
  <si>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</si>
  <si>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</si>
  <si>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</si>
  <si>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</si>
  <si>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</si>
  <si>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</si>
  <si>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</si>
  <si>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</si>
  <si>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</si>
  <si>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</si>
  <si>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</si>
  <si>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</si>
  <si>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</si>
  <si>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</si>
  <si>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</si>
  <si>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</si>
  <si>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</si>
  <si>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</si>
  <si>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</si>
  <si>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</si>
  <si>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</si>
  <si>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</si>
  <si>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</si>
  <si>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</si>
  <si>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</si>
  <si>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</si>
  <si>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</si>
  <si>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</si>
  <si>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</si>
  <si>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</si>
  <si>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</si>
  <si>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</si>
  <si>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</si>
  <si>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</si>
  <si>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</si>
  <si>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</si>
  <si>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</si>
  <si>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</si>
  <si>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</si>
  <si>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</si>
  <si>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</si>
  <si>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</si>
  <si>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</si>
  <si>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</si>
  <si>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</si>
  <si>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</si>
  <si>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</si>
  <si>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</si>
  <si>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</si>
  <si>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</si>
  <si>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</si>
  <si>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</si>
  <si>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</si>
  <si>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</si>
  <si>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</si>
  <si>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</si>
  <si>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</si>
  <si>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</si>
  <si>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</si>
  <si>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</si>
  <si>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</si>
  <si>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</si>
  <si>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</si>
  <si>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</si>
  <si>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</si>
  <si>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</si>
  <si>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</si>
  <si>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</si>
  <si>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</si>
  <si>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</si>
  <si>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</si>
  <si>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</si>
  <si>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</si>
  <si>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</si>
  <si>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</si>
  <si>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</si>
  <si>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</si>
  <si>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</si>
  <si>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</si>
  <si>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</si>
  <si>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</si>
  <si>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</si>
  <si>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</si>
  <si>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</si>
  <si>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</si>
  <si>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</si>
  <si>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</si>
  <si>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</si>
  <si>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</si>
  <si>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</si>
  <si>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</si>
  <si>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</si>
  <si>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</si>
  <si>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</si>
  <si>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</si>
  <si>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</si>
  <si>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</si>
  <si>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</si>
  <si>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</si>
  <si>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</si>
  <si>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</si>
  <si>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</si>
  <si>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</si>
  <si>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</si>
  <si>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</si>
  <si>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</si>
  <si>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</si>
  <si>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</si>
  <si>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</si>
  <si>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</si>
  <si>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</si>
  <si>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</si>
  <si>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</si>
  <si>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</si>
  <si>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</si>
  <si>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</si>
  <si>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</si>
  <si>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</si>
  <si>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</si>
  <si>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</si>
  <si>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</si>
  <si>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</si>
  <si>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</si>
  <si>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</si>
  <si>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</si>
  <si>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</si>
  <si>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</si>
  <si>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</si>
  <si>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</si>
  <si>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</si>
  <si>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</si>
  <si>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</si>
  <si>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</si>
  <si>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</si>
  <si>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</si>
  <si>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</si>
  <si>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</si>
  <si>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</si>
  <si>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</si>
  <si>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</si>
  <si>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</si>
  <si>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</si>
  <si>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</si>
  <si>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</si>
  <si>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</si>
  <si>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</si>
  <si>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</si>
  <si>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</si>
  <si>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</si>
  <si>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</si>
  <si>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</si>
  <si>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</si>
  <si>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</si>
  <si>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</si>
  <si>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</si>
  <si>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</si>
  <si>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</si>
  <si>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</si>
  <si>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</si>
  <si>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</si>
  <si>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</si>
  <si>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</si>
  <si>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</si>
  <si>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</si>
  <si>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</si>
  <si>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</si>
  <si>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</si>
  <si>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</si>
  <si>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</si>
  <si>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</si>
  <si>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</si>
  <si>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</si>
  <si>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</si>
  <si>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</si>
  <si>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</si>
  <si>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</si>
  <si>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</si>
  <si>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</si>
  <si>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</si>
  <si>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</si>
  <si>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</si>
  <si>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</si>
  <si>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</si>
  <si>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</si>
  <si>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</si>
  <si>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</si>
  <si>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</si>
  <si>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</si>
  <si>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</si>
  <si>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</si>
  <si>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</si>
  <si>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</si>
  <si>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</si>
  <si>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</si>
  <si>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</si>
  <si>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</si>
  <si>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</si>
  <si>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</si>
  <si>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</si>
  <si>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</si>
  <si>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</si>
  <si>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</si>
  <si>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</si>
  <si>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</si>
  <si>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</si>
  <si>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</si>
  <si>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</si>
  <si>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</si>
  <si>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</si>
  <si>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</si>
  <si>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</si>
  <si>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</si>
  <si>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</si>
  <si>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</si>
  <si>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</si>
  <si>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</si>
  <si>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</si>
  <si>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</si>
  <si>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</si>
  <si>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</si>
  <si>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</si>
  <si>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</si>
  <si>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</si>
  <si>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</si>
  <si>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</si>
  <si>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</si>
  <si>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</si>
  <si>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</si>
  <si>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</si>
  <si>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</si>
  <si>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</si>
  <si>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</si>
  <si>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</si>
  <si>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</si>
  <si>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</si>
  <si>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</si>
  <si>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</si>
  <si>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</si>
  <si>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</si>
  <si>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</si>
  <si>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</si>
  <si>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</si>
  <si>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</si>
  <si>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</si>
  <si>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</si>
  <si>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</si>
  <si>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</si>
  <si>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</si>
  <si>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</si>
  <si>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</si>
  <si>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</si>
  <si>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</si>
  <si>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</si>
  <si>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</si>
  <si>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</si>
  <si>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</si>
  <si>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</si>
  <si>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</si>
  <si>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</si>
  <si>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</si>
  <si>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</si>
  <si>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</si>
  <si>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</si>
  <si>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</si>
  <si>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</si>
  <si>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</si>
  <si>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</si>
  <si>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</si>
  <si>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</si>
  <si>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</si>
  <si>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</si>
  <si>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</si>
  <si>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</si>
  <si>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</si>
  <si>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</si>
  <si>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</si>
  <si>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</si>
  <si>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</si>
  <si>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</si>
  <si>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</si>
  <si>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</si>
  <si>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</si>
  <si>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</si>
  <si>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</si>
  <si>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</si>
  <si>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</si>
  <si>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</si>
  <si>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</si>
  <si>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</si>
  <si>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</si>
  <si>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</si>
  <si>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</si>
  <si>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</si>
  <si>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</si>
  <si>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</si>
  <si>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</si>
  <si>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</si>
  <si>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</si>
  <si>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</si>
  <si>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</si>
  <si>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</si>
  <si>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</si>
  <si>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</si>
  <si>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</si>
  <si>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</si>
  <si>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</si>
  <si>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</si>
  <si>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</si>
  <si>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</si>
  <si>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</si>
  <si>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</si>
  <si>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</si>
  <si>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</si>
  <si>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</si>
  <si>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</si>
  <si>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</si>
  <si>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</si>
  <si>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</si>
  <si>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</si>
  <si>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</si>
  <si>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</si>
  <si>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</si>
  <si>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</si>
  <si>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</si>
  <si>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</si>
  <si>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</si>
  <si>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</si>
  <si>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</si>
  <si>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</si>
  <si>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</si>
  <si>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</si>
  <si>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</si>
  <si>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</si>
  <si>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</si>
  <si>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</si>
  <si>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</si>
  <si>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</si>
  <si>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</si>
  <si>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</si>
  <si>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</si>
  <si>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</si>
  <si>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</si>
  <si>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</si>
  <si>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</si>
  <si>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</si>
  <si>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</si>
  <si>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</si>
  <si>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</si>
  <si>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</si>
  <si>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</si>
  <si>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</si>
  <si>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</si>
  <si>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</si>
  <si>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</si>
  <si>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</si>
  <si>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</si>
  <si>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</si>
  <si>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</si>
  <si>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</si>
  <si>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</si>
  <si>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</si>
  <si>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</si>
  <si>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</si>
  <si>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</si>
  <si>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</si>
  <si>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</si>
  <si>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</si>
  <si>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</si>
  <si>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</si>
  <si>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</si>
  <si>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</si>
  <si>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</si>
  <si>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</si>
  <si>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</si>
  <si>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</si>
  <si>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</si>
  <si>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</si>
  <si>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</si>
  <si>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</si>
  <si>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</si>
  <si>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</si>
  <si>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</si>
  <si>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</si>
  <si>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</si>
  <si>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</si>
  <si>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</si>
  <si>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</si>
  <si>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</si>
  <si>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</si>
  <si>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</si>
  <si>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</si>
  <si>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</si>
  <si>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</si>
  <si>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</si>
  <si>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</si>
  <si>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</si>
  <si>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</si>
  <si>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</si>
  <si>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</si>
  <si>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</si>
  <si>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</si>
  <si>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</si>
  <si>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</si>
  <si>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</si>
  <si>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</si>
  <si>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</si>
  <si>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</si>
  <si>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</si>
  <si>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</si>
  <si>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</si>
  <si>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</si>
  <si>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</si>
  <si>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</si>
  <si>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</si>
  <si>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</si>
  <si>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</si>
  <si>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</si>
  <si>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</si>
  <si>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</si>
  <si>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</si>
  <si>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</si>
  <si>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</si>
  <si>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</si>
  <si>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</si>
  <si>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</si>
  <si>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</si>
  <si>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</si>
  <si>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</si>
  <si>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</si>
  <si>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</si>
  <si>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</si>
  <si>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</si>
  <si>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</si>
  <si>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</si>
  <si>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</si>
  <si>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</si>
  <si>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</si>
  <si>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</si>
  <si>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</si>
  <si>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</si>
  <si>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</si>
  <si>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</si>
  <si>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</si>
  <si>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</si>
  <si>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</si>
  <si>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</si>
  <si>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</si>
  <si>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</si>
  <si>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</si>
  <si>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</si>
  <si>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</si>
  <si>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</si>
  <si>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</si>
  <si>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</si>
  <si>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</si>
  <si>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</si>
  <si>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</si>
  <si>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</si>
  <si>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</si>
  <si>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</si>
  <si>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</si>
  <si>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</si>
  <si>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</si>
  <si>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</si>
  <si>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</si>
  <si>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</si>
  <si>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</si>
  <si>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</si>
  <si>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</si>
  <si>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</si>
  <si>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</si>
  <si>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</si>
  <si>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</si>
  <si>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</si>
  <si>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</si>
  <si>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</si>
  <si>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</si>
  <si>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</si>
  <si>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</si>
  <si>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</si>
  <si>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</si>
  <si>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</si>
  <si>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</si>
  <si>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</si>
  <si>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</si>
  <si>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</si>
  <si>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</si>
  <si>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</si>
  <si>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</si>
  <si>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</si>
  <si>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</si>
  <si>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</si>
  <si>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</si>
  <si>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</si>
  <si>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</si>
  <si>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</si>
  <si>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</si>
  <si>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</si>
  <si>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</si>
  <si>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</si>
  <si>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</si>
  <si>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</si>
  <si>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</si>
  <si>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</si>
  <si>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</si>
  <si>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</si>
  <si>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</si>
  <si>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</si>
  <si>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</si>
  <si>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</si>
  <si>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</si>
  <si>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</si>
  <si>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</si>
  <si>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</si>
  <si>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</si>
  <si>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</si>
  <si>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</si>
  <si>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</si>
  <si>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</si>
  <si>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</si>
  <si>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</si>
  <si>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</si>
  <si>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</si>
  <si>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</si>
  <si>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</si>
  <si>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</si>
  <si>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</si>
  <si>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</si>
  <si>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</si>
  <si>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</si>
  <si>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</si>
  <si>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</si>
  <si>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</si>
  <si>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</si>
  <si>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</si>
  <si>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</si>
  <si>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</si>
  <si>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</si>
  <si>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</si>
  <si>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</si>
  <si>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</si>
  <si>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</si>
  <si>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</si>
  <si>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</si>
  <si>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</si>
  <si>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</si>
  <si>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</si>
  <si>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</si>
  <si>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</si>
  <si>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</si>
  <si>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</si>
  <si>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</si>
  <si>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</si>
  <si>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</si>
  <si>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</si>
  <si>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</si>
  <si>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</si>
  <si>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</si>
  <si>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</si>
  <si>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</si>
  <si>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</si>
  <si>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</si>
  <si>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</si>
  <si>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</si>
  <si>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</si>
  <si>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</si>
  <si>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</si>
  <si>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</si>
  <si>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</si>
  <si>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</si>
  <si>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</si>
  <si>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</si>
  <si>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</si>
  <si>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</si>
  <si>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</si>
  <si>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</si>
  <si>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</si>
  <si>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</si>
  <si>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</si>
  <si>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</si>
  <si>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</si>
  <si>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</si>
  <si>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</si>
  <si>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</si>
  <si>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</si>
  <si>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</si>
  <si>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</si>
  <si>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</si>
  <si>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</si>
  <si>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</si>
  <si>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</si>
  <si>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</si>
  <si>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</si>
  <si>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</si>
  <si>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</si>
  <si>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</si>
  <si>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</si>
  <si>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</si>
  <si>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</si>
  <si>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</si>
  <si>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</si>
  <si>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</si>
  <si>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</si>
  <si>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</si>
  <si>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</si>
  <si>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</si>
  <si>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</si>
  <si>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</si>
  <si>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</si>
  <si>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</si>
  <si>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</si>
  <si>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</si>
  <si>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</si>
  <si>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</si>
  <si>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</si>
  <si>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</si>
  <si>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</si>
  <si>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</si>
  <si>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</si>
  <si>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</si>
  <si>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</si>
  <si>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</si>
  <si>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</si>
  <si>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</si>
  <si>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</si>
  <si>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</si>
  <si>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</si>
  <si>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</si>
  <si>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</si>
  <si>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</si>
  <si>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</si>
  <si>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</si>
  <si>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</si>
  <si>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</si>
  <si>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</si>
  <si>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</si>
  <si>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</si>
  <si>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</si>
  <si>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</si>
  <si>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</si>
  <si>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</si>
  <si>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</si>
  <si>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</si>
  <si>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</si>
  <si>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</si>
  <si>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</si>
  <si>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</si>
  <si>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</si>
  <si>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</si>
  <si>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</si>
  <si>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</si>
  <si>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</si>
  <si>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</si>
  <si>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</si>
  <si>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</si>
  <si>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</si>
  <si>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</si>
  <si>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</si>
  <si>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</si>
  <si>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</si>
  <si>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</si>
  <si>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</si>
  <si>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</si>
  <si>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</si>
  <si>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</si>
  <si>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</si>
  <si>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</si>
  <si>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</si>
  <si>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</si>
  <si>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</si>
  <si>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</si>
  <si>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</si>
  <si>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</si>
  <si>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</si>
  <si>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</si>
  <si>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</si>
  <si>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</si>
  <si>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</si>
  <si>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</si>
  <si>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</si>
  <si>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</si>
  <si>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</si>
  <si>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</si>
  <si>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</si>
  <si>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</si>
  <si>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</si>
  <si>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</si>
  <si>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</si>
  <si>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</si>
  <si>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</si>
  <si>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</si>
  <si>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</si>
  <si>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</si>
  <si>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</si>
  <si>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</si>
  <si>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</si>
  <si>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</si>
  <si>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</si>
  <si>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</si>
  <si>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</si>
  <si>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</si>
  <si>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</si>
  <si>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</si>
  <si>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</si>
  <si>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</si>
  <si>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</si>
  <si>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</si>
  <si>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</si>
  <si>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</si>
  <si>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</si>
  <si>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</si>
  <si>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</si>
  <si>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</si>
  <si>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</si>
  <si>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</si>
  <si>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</si>
  <si>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</si>
  <si>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</si>
  <si>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</si>
  <si>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</si>
  <si>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</si>
  <si>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</si>
  <si>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</si>
  <si>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</si>
  <si>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</si>
  <si>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</si>
  <si>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</si>
  <si>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</si>
  <si>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</si>
  <si>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</si>
  <si>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</si>
  <si>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</si>
  <si>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</si>
  <si>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</si>
  <si>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</si>
  <si>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</si>
  <si>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</si>
  <si>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</si>
  <si>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</si>
  <si>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</si>
  <si>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</si>
  <si>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</si>
  <si>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</si>
  <si>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</si>
  <si>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</si>
  <si>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</si>
  <si>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</si>
  <si>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</si>
  <si>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</si>
  <si>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</si>
  <si>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</si>
  <si>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</si>
  <si>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</si>
  <si>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</si>
  <si>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</si>
  <si>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</si>
  <si>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</si>
  <si>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</si>
  <si>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</si>
  <si>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</si>
  <si>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</si>
  <si>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</si>
  <si>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</si>
  <si>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</si>
  <si>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</si>
  <si>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</si>
  <si>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</si>
  <si>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</si>
  <si>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</si>
  <si>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</si>
  <si>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</si>
  <si>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</si>
  <si>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</si>
  <si>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</si>
  <si>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</si>
  <si>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</si>
  <si>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</si>
  <si>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</si>
  <si>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</si>
  <si>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</si>
  <si>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</si>
  <si>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</si>
  <si>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</si>
  <si>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</si>
  <si>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</si>
  <si>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</si>
  <si>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</si>
  <si>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</si>
  <si>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</si>
  <si>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</si>
  <si>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</si>
  <si>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</si>
  <si>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</si>
  <si>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</si>
  <si>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</si>
  <si>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</si>
  <si>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</si>
  <si>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</si>
  <si>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</si>
  <si>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</si>
  <si>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</si>
  <si>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</si>
  <si>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</si>
  <si>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</si>
  <si>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</si>
  <si>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</si>
  <si>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</si>
  <si>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</si>
  <si>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</si>
  <si>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</si>
  <si>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</si>
  <si>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</si>
  <si>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</si>
  <si>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</si>
  <si>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</si>
  <si>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</si>
  <si>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</si>
  <si>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</si>
  <si>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</si>
  <si>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</si>
  <si>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</si>
  <si>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</si>
  <si>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</si>
  <si>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</si>
  <si>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</si>
  <si>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</si>
  <si>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</si>
  <si>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</si>
  <si>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</si>
  <si>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</si>
  <si>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</si>
  <si>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</si>
  <si>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</si>
  <si>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</si>
  <si>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</si>
  <si>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</si>
  <si>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</si>
  <si>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</si>
  <si>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</si>
  <si>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</si>
  <si>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</si>
  <si>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</si>
  <si>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</si>
  <si>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</si>
  <si>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</si>
  <si>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</si>
  <si>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</si>
  <si>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</si>
  <si>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</si>
  <si>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</si>
  <si>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</si>
  <si>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</si>
  <si>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</si>
  <si>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</si>
  <si>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</si>
  <si>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</si>
  <si>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</si>
  <si>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</si>
  <si>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</si>
  <si>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</si>
  <si>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</si>
  <si>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</si>
  <si>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</si>
  <si>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</si>
  <si>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</si>
  <si>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</si>
  <si>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</si>
  <si>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</si>
  <si>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</si>
  <si>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</si>
  <si>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</si>
  <si>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</si>
  <si>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</si>
  <si>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</si>
  <si>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</si>
  <si>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</si>
  <si>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</si>
  <si>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</si>
  <si>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</si>
  <si>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</si>
  <si>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</si>
  <si>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</si>
  <si>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</si>
  <si>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</si>
  <si>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</si>
  <si>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</si>
  <si>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</si>
  <si>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</si>
  <si>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</si>
  <si>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</si>
  <si>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</si>
  <si>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</si>
  <si>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</si>
  <si>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</si>
  <si>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</si>
  <si>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</si>
  <si>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</si>
  <si>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</si>
  <si>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</si>
  <si>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</si>
  <si>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</si>
  <si>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</si>
  <si>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</si>
  <si>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</si>
  <si>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</si>
  <si>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</si>
  <si>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</si>
  <si>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</si>
  <si>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</si>
  <si>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</si>
  <si>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</si>
  <si>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</si>
  <si>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</si>
  <si>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</si>
  <si>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</si>
  <si>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</si>
  <si>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</si>
  <si>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</si>
  <si>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</si>
  <si>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</si>
  <si>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</si>
  <si>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</si>
  <si>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</si>
  <si>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</si>
  <si>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</si>
  <si>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</si>
  <si>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</si>
  <si>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</si>
  <si>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</si>
  <si>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</si>
  <si>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</si>
  <si>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</si>
  <si>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</si>
  <si>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</si>
  <si>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</si>
  <si>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</si>
  <si>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</si>
  <si>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</si>
  <si>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</si>
  <si>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</si>
  <si>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</si>
  <si>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</si>
  <si>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</si>
  <si>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</si>
  <si>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</si>
  <si>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</si>
  <si>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</si>
  <si>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</si>
  <si>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</si>
  <si>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</si>
  <si>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</si>
  <si>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</si>
  <si>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</si>
  <si>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</si>
  <si>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</si>
  <si>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</si>
  <si>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</si>
  <si>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</si>
  <si>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</si>
  <si>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</si>
  <si>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</si>
  <si>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</si>
  <si>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</si>
  <si>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</si>
  <si>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</si>
  <si>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</si>
  <si>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</si>
  <si>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</si>
  <si>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</si>
  <si>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</si>
  <si>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</si>
  <si>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</si>
  <si>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</si>
  <si>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</si>
  <si>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</si>
  <si>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</si>
  <si>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</si>
  <si>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</si>
  <si>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</si>
  <si>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</si>
  <si>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</si>
  <si>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</si>
  <si>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</si>
  <si>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</si>
  <si>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</si>
  <si>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</si>
  <si>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</si>
  <si>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</si>
  <si>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</si>
  <si>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</si>
  <si>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</si>
  <si>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</si>
  <si>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</si>
  <si>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</si>
  <si>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</si>
  <si>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</si>
  <si>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</si>
  <si>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</si>
  <si>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</si>
  <si>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</si>
  <si>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</si>
  <si>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</si>
  <si>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</si>
  <si>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</si>
  <si>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</si>
  <si>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</si>
  <si>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</si>
  <si>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</si>
  <si>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</si>
  <si>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</si>
  <si>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</si>
  <si>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</si>
  <si>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</si>
  <si>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</si>
  <si>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</si>
  <si>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</si>
  <si>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</si>
  <si>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</si>
  <si>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</si>
  <si>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</si>
  <si>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</si>
  <si>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</si>
  <si>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</si>
  <si>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</si>
  <si>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</si>
  <si>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</si>
  <si>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</si>
  <si>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</si>
  <si>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</si>
  <si>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</si>
  <si>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</si>
  <si>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</si>
  <si>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</si>
  <si>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</si>
  <si>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</si>
  <si>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</si>
  <si>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</si>
  <si>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</si>
  <si>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</si>
  <si>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</si>
  <si>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</si>
  <si>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</si>
  <si>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</si>
  <si>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</si>
  <si>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</si>
  <si>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</si>
  <si>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</si>
  <si>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</si>
  <si>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</si>
  <si>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</si>
  <si>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</si>
  <si>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</si>
  <si>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</si>
  <si>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</si>
  <si>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</si>
  <si>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</si>
  <si>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</si>
  <si>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</si>
  <si>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</si>
  <si>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</si>
  <si>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</si>
  <si>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</si>
  <si>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</si>
  <si>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</si>
  <si>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</si>
  <si>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</si>
  <si>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</si>
  <si>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</si>
  <si>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</si>
  <si>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</si>
  <si>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</si>
  <si>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</si>
  <si>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</si>
  <si>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</si>
  <si>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</si>
  <si>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</si>
  <si>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</si>
  <si>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</si>
  <si>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</si>
  <si>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</si>
  <si>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</si>
  <si>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</si>
  <si>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</si>
  <si>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</si>
  <si>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</si>
  <si>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</si>
  <si>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</si>
  <si>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</si>
  <si>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</si>
  <si>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</si>
  <si>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</si>
  <si>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</si>
  <si>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</si>
  <si>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</si>
  <si>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</si>
  <si>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</si>
  <si>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</si>
  <si>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</si>
  <si>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</si>
  <si>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</si>
  <si>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</si>
  <si>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</si>
  <si>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</si>
  <si>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</si>
  <si>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</si>
  <si>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</si>
  <si>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</si>
  <si>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</si>
  <si>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</si>
  <si>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</si>
  <si>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</si>
  <si>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</si>
  <si>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</si>
  <si>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</si>
  <si>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</si>
  <si>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</si>
  <si>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</si>
  <si>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</si>
  <si>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</si>
  <si>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</si>
  <si>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</si>
  <si>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</si>
  <si>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</si>
  <si>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</si>
  <si>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</si>
  <si>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</si>
  <si>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</si>
  <si>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</si>
  <si>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</si>
  <si>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</si>
  <si>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</si>
  <si>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</si>
  <si>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</si>
  <si>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</si>
  <si>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</si>
  <si>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</si>
  <si>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</si>
  <si>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</si>
  <si>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</si>
  <si>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</si>
  <si>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</si>
  <si>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</si>
  <si>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</si>
  <si>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</si>
  <si>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</si>
  <si>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</si>
  <si>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</si>
  <si>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</si>
  <si>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</si>
  <si>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</si>
  <si>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</si>
  <si>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</si>
  <si>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</si>
  <si>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</si>
  <si>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</si>
  <si>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</si>
  <si>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</si>
  <si>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</si>
  <si>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</si>
  <si>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</si>
  <si>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</si>
  <si>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</si>
  <si>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</si>
  <si>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</si>
  <si>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</si>
  <si>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</si>
  <si>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</si>
  <si>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</si>
  <si>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</si>
  <si>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</si>
  <si>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</si>
  <si>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</si>
  <si>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</si>
  <si>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</si>
  <si>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</si>
  <si>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</si>
  <si>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</si>
  <si>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</si>
  <si>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</si>
  <si>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</si>
  <si>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</si>
  <si>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</si>
  <si>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</si>
  <si>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</si>
  <si>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</si>
  <si>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</si>
  <si>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</si>
  <si>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</si>
  <si>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</si>
  <si>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</si>
  <si>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</si>
  <si>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</si>
  <si>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</si>
  <si>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</si>
  <si>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</si>
  <si>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</si>
  <si>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</si>
  <si>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</si>
  <si>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</si>
  <si>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</si>
  <si>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</si>
  <si>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</si>
  <si>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</si>
  <si>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</si>
  <si>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</si>
  <si>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</si>
  <si>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</si>
  <si>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</si>
  <si>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</si>
  <si>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</si>
  <si>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</si>
  <si>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</si>
  <si>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</si>
  <si>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</si>
  <si>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</si>
  <si>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</si>
  <si>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</si>
  <si>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</si>
  <si>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</si>
  <si>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</si>
  <si>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</si>
  <si>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</si>
  <si>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</si>
  <si>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</si>
  <si>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</si>
  <si>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</si>
  <si>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</si>
  <si>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</si>
  <si>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</si>
  <si>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</si>
  <si>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</si>
  <si>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</si>
  <si>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</si>
  <si>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</si>
  <si>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</si>
  <si>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</si>
  <si>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</si>
  <si>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</si>
  <si>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</si>
  <si>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</si>
  <si>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</si>
  <si>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</si>
  <si>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</si>
  <si>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</si>
  <si>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</si>
  <si>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</si>
  <si>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</si>
  <si>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</si>
  <si>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</si>
  <si>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</si>
  <si>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</si>
  <si>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</si>
  <si>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</si>
  <si>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</si>
  <si>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</si>
  <si>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</si>
  <si>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</si>
  <si>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</si>
  <si>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</si>
  <si>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</si>
  <si>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</si>
  <si>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</si>
  <si>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</si>
  <si>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</si>
  <si>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</si>
  <si>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</si>
  <si>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</si>
  <si>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</si>
  <si>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</si>
  <si>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</si>
  <si>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</si>
  <si>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</si>
  <si>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</si>
  <si>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</si>
  <si>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</si>
  <si>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</si>
  <si>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</si>
  <si>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</si>
  <si>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</si>
  <si>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</si>
  <si>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</si>
  <si>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</si>
  <si>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</si>
  <si>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</si>
  <si>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</si>
  <si>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</si>
  <si>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</si>
  <si>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</si>
  <si>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</si>
  <si>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</si>
  <si>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</si>
  <si>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</si>
  <si>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</si>
  <si>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</si>
  <si>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</si>
  <si>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</si>
  <si>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</si>
  <si>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</si>
  <si>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</si>
  <si>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</si>
  <si>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</si>
  <si>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</si>
  <si>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</si>
  <si>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</si>
  <si>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</si>
  <si>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</si>
  <si>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</si>
  <si>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</si>
  <si>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</si>
  <si>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</si>
  <si>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</si>
  <si>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</si>
  <si>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</si>
  <si>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</si>
  <si>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</si>
  <si>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</si>
  <si>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</si>
  <si>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</si>
  <si>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</si>
  <si>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</si>
  <si>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</si>
  <si>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</si>
  <si>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</si>
  <si>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</si>
  <si>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</si>
  <si>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</si>
  <si>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</si>
  <si>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</si>
  <si>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</si>
  <si>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</si>
  <si>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</si>
  <si>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</si>
  <si>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</si>
  <si>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</si>
  <si>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</si>
  <si>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</si>
  <si>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</si>
  <si>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</si>
  <si>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</si>
  <si>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</si>
  <si>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</si>
  <si>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</si>
  <si>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</si>
  <si>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</si>
  <si>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</si>
  <si>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</si>
  <si>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</si>
  <si>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</si>
  <si>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</si>
  <si>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</si>
  <si>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</si>
  <si>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</si>
  <si>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</si>
  <si>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</si>
  <si>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</si>
  <si>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</si>
  <si>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</si>
  <si>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</si>
  <si>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</si>
  <si>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</si>
  <si>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</si>
  <si>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</si>
  <si>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</si>
  <si>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</si>
  <si>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</si>
  <si>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</si>
  <si>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</si>
  <si>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</si>
  <si>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</si>
  <si>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</si>
  <si>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</si>
  <si>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</si>
  <si>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</si>
  <si>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</si>
  <si>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</si>
  <si>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</si>
  <si>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</si>
  <si>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</si>
  <si>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</si>
  <si>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</si>
  <si>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</si>
  <si>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</si>
  <si>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</si>
  <si>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</si>
  <si>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</si>
  <si>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</si>
  <si>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</si>
  <si>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</si>
  <si>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</si>
  <si>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</si>
  <si>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</si>
  <si>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</si>
  <si>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</si>
  <si>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</si>
  <si>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</si>
  <si>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</si>
  <si>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</si>
  <si>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</si>
  <si>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</si>
  <si>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</si>
  <si>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</si>
  <si>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</si>
  <si>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</si>
  <si>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</si>
  <si>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</si>
  <si>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</si>
  <si>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</si>
  <si>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</si>
  <si>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</si>
  <si>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</si>
  <si>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</si>
  <si>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</si>
  <si>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</si>
  <si>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</si>
  <si>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</si>
  <si>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</si>
  <si>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</si>
  <si>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</si>
  <si>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</si>
  <si>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</si>
  <si>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</si>
  <si>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</si>
  <si>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</si>
  <si>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</si>
  <si>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</si>
  <si>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</si>
  <si>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</si>
  <si>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</si>
  <si>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</si>
  <si>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</si>
  <si>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</si>
  <si>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</si>
  <si>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</si>
  <si>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</si>
  <si>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</si>
  <si>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</si>
  <si>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</si>
  <si>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</si>
  <si>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</si>
  <si>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</si>
  <si>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</si>
  <si>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</si>
  <si>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</si>
  <si>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</si>
  <si>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</si>
  <si>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</si>
  <si>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</si>
  <si>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</si>
  <si>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</si>
  <si>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</si>
  <si>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</si>
  <si>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</si>
  <si>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</si>
  <si>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</si>
  <si>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</si>
  <si>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</si>
  <si>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</si>
  <si>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</si>
  <si>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</si>
  <si>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</si>
  <si>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</si>
  <si>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</si>
  <si>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</si>
  <si>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</si>
  <si>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</si>
  <si>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</si>
  <si>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</si>
  <si>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</si>
  <si>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</si>
  <si>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</si>
  <si>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</si>
  <si>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</si>
  <si>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</si>
  <si>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</si>
  <si>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</si>
  <si>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</si>
  <si>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</si>
  <si>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</si>
  <si>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</si>
  <si>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</si>
  <si>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</si>
  <si>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</si>
  <si>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</si>
  <si>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</si>
  <si>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</si>
  <si>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</si>
  <si>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</si>
  <si>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</si>
  <si>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</si>
  <si>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</si>
  <si>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</si>
  <si>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</si>
  <si>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</si>
  <si>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</si>
  <si>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</si>
  <si>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</si>
  <si>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</si>
  <si>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</si>
  <si>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</si>
  <si>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</si>
  <si>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</si>
  <si>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</si>
  <si>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</si>
  <si>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</si>
  <si>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</si>
  <si>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</si>
  <si>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</si>
  <si>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</si>
  <si>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</si>
  <si>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</si>
  <si>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</si>
  <si>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</si>
  <si>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</si>
  <si>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</si>
  <si>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</si>
  <si>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</si>
  <si>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</si>
  <si>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</si>
  <si>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</si>
  <si>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</si>
  <si>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</si>
  <si>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</si>
  <si>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</si>
  <si>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</si>
  <si>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</si>
  <si>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</si>
  <si>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</si>
  <si>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</si>
  <si>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</si>
  <si>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</si>
  <si>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</si>
  <si>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</si>
  <si>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</si>
  <si>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</si>
  <si>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</si>
  <si>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</si>
  <si>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</si>
  <si>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</si>
  <si>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</si>
  <si>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</si>
  <si>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</si>
  <si>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</si>
  <si>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</si>
  <si>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</si>
  <si>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</si>
  <si>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</si>
  <si>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</si>
  <si>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</si>
  <si>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</si>
  <si>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</si>
  <si>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</si>
  <si>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</si>
  <si>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</si>
  <si>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</si>
  <si>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</si>
  <si>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</si>
  <si>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</si>
  <si>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</si>
  <si>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</si>
  <si>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</si>
  <si>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</si>
  <si>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</si>
  <si>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</si>
  <si>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</si>
  <si>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</si>
  <si>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</si>
  <si>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</si>
  <si>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</si>
  <si>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</si>
  <si>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</si>
  <si>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</si>
  <si>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</si>
  <si>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</si>
  <si>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</si>
  <si>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</si>
  <si>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</si>
  <si>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</si>
  <si>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</si>
  <si>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</si>
  <si>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</si>
  <si>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</si>
  <si>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</si>
  <si>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</si>
  <si>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</si>
  <si>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</si>
  <si>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</si>
  <si>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</si>
  <si>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</si>
  <si>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</si>
  <si>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</si>
  <si>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</si>
  <si>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</si>
  <si>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</si>
  <si>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</si>
  <si>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</si>
  <si>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</si>
  <si>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</si>
  <si>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</si>
  <si>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</si>
  <si>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</si>
  <si>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</si>
  <si>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</si>
  <si>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</si>
  <si>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</si>
  <si>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</si>
  <si>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</si>
  <si>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</si>
  <si>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</si>
  <si>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</si>
  <si>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</si>
  <si>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</si>
  <si>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</si>
  <si>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</si>
  <si>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</si>
  <si>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</si>
  <si>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</si>
  <si>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</si>
  <si>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</si>
  <si>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</si>
  <si>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</si>
  <si>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</si>
  <si>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</si>
  <si>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</si>
  <si>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</si>
  <si>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</si>
  <si>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</si>
  <si>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</si>
  <si>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</si>
  <si>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</si>
  <si>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</si>
  <si>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</si>
  <si>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</si>
  <si>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</si>
  <si>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</si>
  <si>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</si>
  <si>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</si>
  <si>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</si>
  <si>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</si>
  <si>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</si>
  <si>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</si>
  <si>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</si>
  <si>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</si>
  <si>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</si>
  <si>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</si>
  <si>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</si>
  <si>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</si>
  <si>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</si>
  <si>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</si>
  <si>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</si>
  <si>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</si>
  <si>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</si>
  <si>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</si>
  <si>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</si>
  <si>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</si>
  <si>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</si>
  <si>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</si>
  <si>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</si>
  <si>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</si>
  <si>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</si>
  <si>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</si>
  <si>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</si>
  <si>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</si>
  <si>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</si>
  <si>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</si>
  <si>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</si>
  <si>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</si>
  <si>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</si>
  <si>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</si>
  <si>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</si>
  <si>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</si>
  <si>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</si>
  <si>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</si>
  <si>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</si>
  <si>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</si>
  <si>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</si>
  <si>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</si>
  <si>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</si>
  <si>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</si>
  <si>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</si>
  <si>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</si>
  <si>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</si>
  <si>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</si>
  <si>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</si>
  <si>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</si>
  <si>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</si>
  <si>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</si>
  <si>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</si>
  <si>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</si>
  <si>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</si>
  <si>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</si>
  <si>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</si>
  <si>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</si>
  <si>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</si>
  <si>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</si>
  <si>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</si>
  <si>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</si>
  <si>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</si>
  <si>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</si>
  <si>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</si>
  <si>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</si>
  <si>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</si>
  <si>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</si>
  <si>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</si>
  <si>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</si>
  <si>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</si>
  <si>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</si>
  <si>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</si>
  <si>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</si>
  <si>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</si>
  <si>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</si>
  <si>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</si>
  <si>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</si>
  <si>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</si>
  <si>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</si>
  <si>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</si>
  <si>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</si>
  <si>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</si>
  <si>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</si>
  <si>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</si>
  <si>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</si>
  <si>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</si>
  <si>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</si>
  <si>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</si>
  <si>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</si>
  <si>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</si>
  <si>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</si>
  <si>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</si>
  <si>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</si>
  <si>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</si>
  <si>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</si>
  <si>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</si>
  <si>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</si>
  <si>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</si>
  <si>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</si>
  <si>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</si>
  <si>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</si>
  <si>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</si>
  <si>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</si>
  <si>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</si>
  <si>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</si>
  <si>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</si>
  <si>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</si>
  <si>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</si>
  <si>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</si>
  <si>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</si>
  <si>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</si>
  <si>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</si>
  <si>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</si>
  <si>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</si>
  <si>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</si>
  <si>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</si>
  <si>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</si>
  <si>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</si>
  <si>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</si>
  <si>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</si>
  <si>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</si>
  <si>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</si>
  <si>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</si>
  <si>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</si>
  <si>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</si>
  <si>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</si>
  <si>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</si>
  <si>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</si>
  <si>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</si>
  <si>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</si>
  <si>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</si>
  <si>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</si>
  <si>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</si>
  <si>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</si>
  <si>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</si>
  <si>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</si>
  <si>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</si>
  <si>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</si>
  <si>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</si>
  <si>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</si>
  <si>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</si>
  <si>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</si>
  <si>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</si>
  <si>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</si>
  <si>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</si>
  <si>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</si>
  <si>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</si>
  <si>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</si>
  <si>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</si>
  <si>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</si>
  <si>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</si>
  <si>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</si>
  <si>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</si>
  <si>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</si>
  <si>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</si>
  <si>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</si>
  <si>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</si>
  <si>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</si>
  <si>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</si>
  <si>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</si>
  <si>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</si>
  <si>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</si>
  <si>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</si>
  <si>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</si>
  <si>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</si>
  <si>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</si>
  <si>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</si>
  <si>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</si>
  <si>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</si>
  <si>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</si>
  <si>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</si>
  <si>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</si>
  <si>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</si>
  <si>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</si>
  <si>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</si>
  <si>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</si>
  <si>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</si>
  <si>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</si>
  <si>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</si>
  <si>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</si>
  <si>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</si>
  <si>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</si>
  <si>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</si>
  <si>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</si>
  <si>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</si>
  <si>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</si>
  <si>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</si>
  <si>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</si>
  <si>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</si>
  <si>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</si>
  <si>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</si>
  <si>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</si>
  <si>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</si>
  <si>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</si>
  <si>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</si>
  <si>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</si>
  <si>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</si>
  <si>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</si>
  <si>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</si>
  <si>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</si>
  <si>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</si>
  <si>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</si>
  <si>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</si>
  <si>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</si>
  <si>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</si>
  <si>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</si>
  <si>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</si>
  <si>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</si>
  <si>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</si>
  <si>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</si>
  <si>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</si>
  <si>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</si>
  <si>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</si>
  <si>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</si>
  <si>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</si>
  <si>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</si>
  <si>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</si>
  <si>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</si>
  <si>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</si>
  <si>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</si>
  <si>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</si>
  <si>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</si>
  <si>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</si>
  <si>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</si>
  <si>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</si>
  <si>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</si>
  <si>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</si>
  <si>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</si>
  <si>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</si>
  <si>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</si>
  <si>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</si>
  <si>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</si>
  <si>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</si>
  <si>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</si>
  <si>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</si>
  <si>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</si>
  <si>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</si>
  <si>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</si>
  <si>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</si>
  <si>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</si>
  <si>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</si>
  <si>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</si>
  <si>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</si>
  <si>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</si>
  <si>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</si>
  <si>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</si>
  <si>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</si>
  <si>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</si>
  <si>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</si>
  <si>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</si>
  <si>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</si>
  <si>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</si>
  <si>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</si>
  <si>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</si>
  <si>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</si>
  <si>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</si>
  <si>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</si>
  <si>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</si>
  <si>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</si>
  <si>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</si>
  <si>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</si>
  <si>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</si>
  <si>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</si>
  <si>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</si>
  <si>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</si>
  <si>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</si>
  <si>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</si>
  <si>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</si>
  <si>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</si>
  <si>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</si>
  <si>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</si>
  <si>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</si>
  <si>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</si>
  <si>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</si>
  <si>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</si>
  <si>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</si>
  <si>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</si>
  <si>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</si>
  <si>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</si>
  <si>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</si>
  <si>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</si>
  <si>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</si>
  <si>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</si>
  <si>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</si>
  <si>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</si>
  <si>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</si>
  <si>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</si>
  <si>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</si>
  <si>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</si>
  <si>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</si>
  <si>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</si>
  <si>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</si>
  <si>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</si>
  <si>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</si>
  <si>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</si>
  <si>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</si>
  <si>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</si>
  <si>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</si>
  <si>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</si>
  <si>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</si>
  <si>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</si>
  <si>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</si>
  <si>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</si>
  <si>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</si>
  <si>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</si>
  <si>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</si>
  <si>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</si>
  <si>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</si>
  <si>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</si>
  <si>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</si>
  <si>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</si>
  <si>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</si>
  <si>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</si>
  <si>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</si>
  <si>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</si>
  <si>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</si>
  <si>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</si>
  <si>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</si>
  <si>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</si>
  <si>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</si>
  <si>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</si>
  <si>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</si>
  <si>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</si>
  <si>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</si>
  <si>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</si>
  <si>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</si>
  <si>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</si>
  <si>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</si>
  <si>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</si>
  <si>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</si>
  <si>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</si>
  <si>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</si>
  <si>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</si>
  <si>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</si>
  <si>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</si>
  <si>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</si>
  <si>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</si>
  <si>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</si>
  <si>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</si>
  <si>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</si>
  <si>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</si>
  <si>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</si>
  <si>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</si>
  <si>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</si>
  <si>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</si>
  <si>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</si>
  <si>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</si>
  <si>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</si>
  <si>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</si>
  <si>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</si>
  <si>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</si>
  <si>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</si>
  <si>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</si>
  <si>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</si>
  <si>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</si>
  <si>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</si>
  <si>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</si>
  <si>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</si>
  <si>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</si>
  <si>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</si>
  <si>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</si>
  <si>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</si>
  <si>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</si>
  <si>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</si>
  <si>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</si>
  <si>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</si>
  <si>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</si>
  <si>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</si>
  <si>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</si>
  <si>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</si>
  <si>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</si>
  <si>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</si>
  <si>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</si>
  <si>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</si>
  <si>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</si>
  <si>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</si>
  <si>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</si>
  <si>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</si>
  <si>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</si>
  <si>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</si>
  <si>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</si>
  <si>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</si>
  <si>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</si>
  <si>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</si>
  <si>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</si>
  <si>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</si>
  <si>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</si>
  <si>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</si>
  <si>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</si>
  <si>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</si>
  <si>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</si>
  <si>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</si>
  <si>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</si>
  <si>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</si>
  <si>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</si>
  <si>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</si>
  <si>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</si>
  <si>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</si>
  <si>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</si>
  <si>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</si>
  <si>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</si>
  <si>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</si>
  <si>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</si>
  <si>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</si>
  <si>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</si>
  <si>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</si>
  <si>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</si>
  <si>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</si>
  <si>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</si>
  <si>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</si>
  <si>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</si>
  <si>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</si>
  <si>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</si>
  <si>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</si>
  <si>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</si>
  <si>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</si>
  <si>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</si>
  <si>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</si>
  <si>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</si>
  <si>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</si>
  <si>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</si>
  <si>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</si>
  <si>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</si>
  <si>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</si>
  <si>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</si>
  <si>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</si>
  <si>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</si>
  <si>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</si>
  <si>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</si>
  <si>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</si>
  <si>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</si>
  <si>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</si>
  <si>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</si>
  <si>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</si>
  <si>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</si>
  <si>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</si>
  <si>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</si>
  <si>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</si>
  <si>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</si>
  <si>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</si>
  <si>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</si>
  <si>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</si>
  <si>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</si>
  <si>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</si>
  <si>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</si>
  <si>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</si>
  <si>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</si>
  <si>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</si>
  <si>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</si>
  <si>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</si>
  <si>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</si>
  <si>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</si>
  <si>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</si>
  <si>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</si>
  <si>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</si>
  <si>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</si>
  <si>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</si>
  <si>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</si>
  <si>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</si>
  <si>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</si>
  <si>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</si>
  <si>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</si>
  <si>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</si>
  <si>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</si>
  <si>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</si>
  <si>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</si>
  <si>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</si>
  <si>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</si>
  <si>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</si>
  <si>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</si>
  <si>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</si>
  <si>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</si>
  <si>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</si>
  <si>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</si>
  <si>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</si>
  <si>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</si>
  <si>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</si>
  <si>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</si>
  <si>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</si>
  <si>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</si>
  <si>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</si>
  <si>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</si>
  <si>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</si>
  <si>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</si>
  <si>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</si>
  <si>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</si>
  <si>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</si>
  <si>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</si>
  <si>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</si>
  <si>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</si>
  <si>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</si>
  <si>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</si>
  <si>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</si>
  <si>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</si>
  <si>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</si>
  <si>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</si>
  <si>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</si>
  <si>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</si>
  <si>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</si>
  <si>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</si>
  <si>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</si>
  <si>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</si>
  <si>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</si>
  <si>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</si>
  <si>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</si>
  <si>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</si>
  <si>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</si>
  <si>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</si>
  <si>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</si>
  <si>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</si>
  <si>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</si>
  <si>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</si>
  <si>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</si>
  <si>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</si>
  <si>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</si>
  <si>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</si>
  <si>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</si>
  <si>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</si>
  <si>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</si>
  <si>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</si>
  <si>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</si>
  <si>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</si>
  <si>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</si>
  <si>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</si>
  <si>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</si>
  <si>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</si>
  <si>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</si>
  <si>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</si>
  <si>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</si>
  <si>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</si>
  <si>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</si>
  <si>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</si>
  <si>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</si>
  <si>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</si>
  <si>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</si>
  <si>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</si>
  <si>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</si>
  <si>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</si>
  <si>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</si>
  <si>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</si>
  <si>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</si>
  <si>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</si>
  <si>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</si>
  <si>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</si>
  <si>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</si>
  <si>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</si>
  <si>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</si>
  <si>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</si>
  <si>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</si>
  <si>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</si>
  <si>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</si>
  <si>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</si>
  <si>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</si>
  <si>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</si>
  <si>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</si>
  <si>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</si>
  <si>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</si>
  <si>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</si>
  <si>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</si>
  <si>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</si>
  <si>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</si>
  <si>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</si>
  <si>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</si>
  <si>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</si>
  <si>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</si>
  <si>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</si>
  <si>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</si>
  <si>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</si>
  <si>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</si>
  <si>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</si>
  <si>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</si>
  <si>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</si>
  <si>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</si>
  <si>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</si>
  <si>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</si>
  <si>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</si>
  <si>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</si>
  <si>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</si>
  <si>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</si>
  <si>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</si>
  <si>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</si>
  <si>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</si>
  <si>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</si>
  <si>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</si>
  <si>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</si>
  <si>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</si>
  <si>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</si>
  <si>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</si>
  <si>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</si>
  <si>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</si>
  <si>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</si>
  <si>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</si>
  <si>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</si>
  <si>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</si>
  <si>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</si>
  <si>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</si>
  <si>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</si>
  <si>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</si>
  <si>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</si>
  <si>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</si>
  <si>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</si>
  <si>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</si>
  <si>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</si>
  <si>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</si>
  <si>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</si>
  <si>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</si>
  <si>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</si>
  <si>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</si>
  <si>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</si>
  <si>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</si>
  <si>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</si>
  <si>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</si>
  <si>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</si>
  <si>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</si>
  <si>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</si>
  <si>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</si>
  <si>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</si>
  <si>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</si>
  <si>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</si>
  <si>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</si>
  <si>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</si>
  <si>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</si>
  <si>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</si>
  <si>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</si>
  <si>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</si>
  <si>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</si>
  <si>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</si>
  <si>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</si>
  <si>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</si>
  <si>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</si>
  <si>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</si>
  <si>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</si>
  <si>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</si>
  <si>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</si>
  <si>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</si>
  <si>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</si>
  <si>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</si>
  <si>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</si>
  <si>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</si>
  <si>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</si>
  <si>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</si>
  <si>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</si>
  <si>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</si>
  <si>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</si>
  <si>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</si>
  <si>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</si>
  <si>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</si>
  <si>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</si>
  <si>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</si>
  <si>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</si>
  <si>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</si>
  <si>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</si>
  <si>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</si>
  <si>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</si>
  <si>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</si>
  <si>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</si>
  <si>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</si>
  <si>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</si>
  <si>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</si>
  <si>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</si>
  <si>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</si>
  <si>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</si>
  <si>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</si>
  <si>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</si>
  <si>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</si>
  <si>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</si>
  <si>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</si>
  <si>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</si>
  <si>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</si>
  <si>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</si>
  <si>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</si>
  <si>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</si>
  <si>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</si>
  <si>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</si>
  <si>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</si>
  <si>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</si>
  <si>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</si>
  <si>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</si>
  <si>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</si>
  <si>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</si>
  <si>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</si>
  <si>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</si>
  <si>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</si>
  <si>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</si>
  <si>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</si>
  <si>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</si>
  <si>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</si>
  <si>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</si>
  <si>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</si>
  <si>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</si>
  <si>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</si>
  <si>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</si>
  <si>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</si>
  <si>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</si>
  <si>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</si>
  <si>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</si>
  <si>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</si>
  <si>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</si>
  <si>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</si>
  <si>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</si>
  <si>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</si>
  <si>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</si>
  <si>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</si>
  <si>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</si>
  <si>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</si>
  <si>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</si>
  <si>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</si>
  <si>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</si>
  <si>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</si>
  <si>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</si>
  <si>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</si>
  <si>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</si>
  <si>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</si>
  <si>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</si>
  <si>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</si>
  <si>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</si>
  <si>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</si>
  <si>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</si>
  <si>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</si>
  <si>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</si>
  <si>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</si>
  <si>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</si>
  <si>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</si>
  <si>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</si>
  <si>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</si>
  <si>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</si>
  <si>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</si>
  <si>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</si>
  <si>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</si>
  <si>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</si>
  <si>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</si>
  <si>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</si>
  <si>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</si>
  <si>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</si>
  <si>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</si>
  <si>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</si>
  <si>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</si>
  <si>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</si>
  <si>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</si>
  <si>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</si>
  <si>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</si>
  <si>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</si>
  <si>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</si>
  <si>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</si>
  <si>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</si>
  <si>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</si>
  <si>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</si>
  <si>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</si>
  <si>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</si>
  <si>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</si>
  <si>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</si>
  <si>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</si>
  <si>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</si>
  <si>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</si>
  <si>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</si>
  <si>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</si>
  <si>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</si>
  <si>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</si>
  <si>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</si>
  <si>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</si>
  <si>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</si>
  <si>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</si>
  <si>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</si>
  <si>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</si>
  <si>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</si>
  <si>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</si>
  <si>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</si>
  <si>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</si>
  <si>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</si>
  <si>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</si>
  <si>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</si>
  <si>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</si>
  <si>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</si>
  <si>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</si>
  <si>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</si>
  <si>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</si>
  <si>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</si>
  <si>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</si>
  <si>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</si>
  <si>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</si>
  <si>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</si>
  <si>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</si>
  <si>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</si>
  <si>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</si>
  <si>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</si>
  <si>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</si>
  <si>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</si>
  <si>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</si>
  <si>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</si>
  <si>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</si>
  <si>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</si>
  <si>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</si>
  <si>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</si>
  <si>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</si>
  <si>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</si>
  <si>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</si>
  <si>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</si>
  <si>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</si>
  <si>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</si>
  <si>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</si>
  <si>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</si>
  <si>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</si>
  <si>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</si>
  <si>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</si>
  <si>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</si>
  <si>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</si>
  <si>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</si>
  <si>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</si>
  <si>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</si>
  <si>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</si>
  <si>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</si>
  <si>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</si>
  <si>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</si>
  <si>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</si>
  <si>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</si>
  <si>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</si>
  <si>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</si>
  <si>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</si>
  <si>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</si>
  <si>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</si>
  <si>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</si>
  <si>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</si>
  <si>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</si>
  <si>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</si>
  <si>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</si>
  <si>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</si>
  <si>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</si>
  <si>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</si>
  <si>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</si>
  <si>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</si>
  <si>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</si>
  <si>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</si>
  <si>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</si>
  <si>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</si>
  <si>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</si>
  <si>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</si>
  <si>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</si>
  <si>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</si>
  <si>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</si>
  <si>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</si>
  <si>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</si>
  <si>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</si>
  <si>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</si>
  <si>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</si>
  <si>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</si>
  <si>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</si>
  <si>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</si>
  <si>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</si>
  <si>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</si>
  <si>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</si>
  <si>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</si>
  <si>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</si>
  <si>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</si>
  <si>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</si>
  <si>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</si>
  <si>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</si>
  <si>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</si>
  <si>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</si>
  <si>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</si>
  <si>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</si>
  <si>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</si>
  <si>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</si>
  <si>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</si>
  <si>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</si>
  <si>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</si>
  <si>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</si>
  <si>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</si>
  <si>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</si>
  <si>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</si>
  <si>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</si>
  <si>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</si>
  <si>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</si>
  <si>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</si>
  <si>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</si>
  <si>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</si>
  <si>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</si>
  <si>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</si>
  <si>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</si>
  <si>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</si>
  <si>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</si>
  <si>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</si>
  <si>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</si>
  <si>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</si>
  <si>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</si>
  <si>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</si>
  <si>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</si>
  <si>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</si>
  <si>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</si>
  <si>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</si>
  <si>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</si>
  <si>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</si>
  <si>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</si>
  <si>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</si>
  <si>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</si>
  <si>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</si>
  <si>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</si>
  <si>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</si>
  <si>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</si>
  <si>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</si>
  <si>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</si>
  <si>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</si>
  <si>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</si>
  <si>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</si>
  <si>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</si>
  <si>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</si>
  <si>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</si>
  <si>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</si>
  <si>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</si>
  <si>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</si>
  <si>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</si>
  <si>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</si>
  <si>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</si>
  <si>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</si>
  <si>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</si>
  <si>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</si>
  <si>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</si>
  <si>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</si>
  <si>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</si>
  <si>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</si>
  <si>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</si>
  <si>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</si>
  <si>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</si>
  <si>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</si>
  <si>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</si>
  <si>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</si>
  <si>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</si>
  <si>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</si>
  <si>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</si>
  <si>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</si>
  <si>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</si>
  <si>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</si>
  <si>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</si>
  <si>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</si>
  <si>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</si>
  <si>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</si>
  <si>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</si>
  <si>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</si>
  <si>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</si>
  <si>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</si>
  <si>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</si>
  <si>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</si>
  <si>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</si>
  <si>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</si>
  <si>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</si>
  <si>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</si>
  <si>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</si>
  <si>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</si>
  <si>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</si>
  <si>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</si>
  <si>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</si>
  <si>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</si>
  <si>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</si>
  <si>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</si>
  <si>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</si>
  <si>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</si>
  <si>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</si>
  <si>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</si>
  <si>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</si>
  <si>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</si>
  <si>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</si>
  <si>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</si>
  <si>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</si>
  <si>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</si>
  <si>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</si>
  <si>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</si>
  <si>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</si>
  <si>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</si>
  <si>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</si>
  <si>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</si>
  <si>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</si>
  <si>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</si>
  <si>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</si>
  <si>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</si>
  <si>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</si>
  <si>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</si>
  <si>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</si>
  <si>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</si>
  <si>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</si>
  <si>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</si>
  <si>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</si>
  <si>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</si>
  <si>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</si>
  <si>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</si>
  <si>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</si>
  <si>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</si>
  <si>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</si>
  <si>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</si>
  <si>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</si>
  <si>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</si>
  <si>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</si>
  <si>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</si>
  <si>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</si>
  <si>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</si>
  <si>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</si>
  <si>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</si>
  <si>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</si>
  <si>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</si>
  <si>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</si>
  <si>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</si>
  <si>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</si>
  <si>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</si>
  <si>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</si>
  <si>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</si>
  <si>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</si>
  <si>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</si>
  <si>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</si>
  <si>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</si>
  <si>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</si>
  <si>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</si>
  <si>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</si>
  <si>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</si>
  <si>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</si>
  <si>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</si>
  <si>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</si>
  <si>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</si>
  <si>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</si>
  <si>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</si>
  <si>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</si>
  <si>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</si>
  <si>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</si>
  <si>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</si>
  <si>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</si>
  <si>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</si>
  <si>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</si>
  <si>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</si>
  <si>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</si>
  <si>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</si>
  <si>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</si>
  <si>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</si>
  <si>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</si>
  <si>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</si>
  <si>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</si>
  <si>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</si>
  <si>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</si>
  <si>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</si>
  <si>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</si>
  <si>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</si>
  <si>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</si>
  <si>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</si>
  <si>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</si>
  <si>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</si>
  <si>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</si>
  <si>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</si>
  <si>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</si>
  <si>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</si>
  <si>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</si>
  <si>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</si>
  <si>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</si>
  <si>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</si>
  <si>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</si>
  <si>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</si>
  <si>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</si>
  <si>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</si>
  <si>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</si>
  <si>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</si>
  <si>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</si>
  <si>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</si>
  <si>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</si>
  <si>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</si>
  <si>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</si>
  <si>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</si>
  <si>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</si>
  <si>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</si>
  <si>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</si>
  <si>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</si>
  <si>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</si>
  <si>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</si>
  <si>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</si>
  <si>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</si>
  <si>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</si>
  <si>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</si>
  <si>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</si>
  <si>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</si>
  <si>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</si>
  <si>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</si>
  <si>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</si>
  <si>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</si>
  <si>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</si>
  <si>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</si>
  <si>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</si>
  <si>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</si>
  <si>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</si>
  <si>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</si>
  <si>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</si>
  <si>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</si>
  <si>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</si>
  <si>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</si>
  <si>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</si>
  <si>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</si>
  <si>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</si>
  <si>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</si>
  <si>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</si>
  <si>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</si>
  <si>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</si>
  <si>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</si>
  <si>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</si>
  <si>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</si>
  <si>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</si>
  <si>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</si>
  <si>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</si>
  <si>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</si>
  <si>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</si>
  <si>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</si>
  <si>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</si>
  <si>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</si>
  <si>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</si>
  <si>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</si>
  <si>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</si>
  <si>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</si>
  <si>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</si>
  <si>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</si>
  <si>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</si>
  <si>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</si>
  <si>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</si>
  <si>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</si>
  <si>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</si>
  <si>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</si>
  <si>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</si>
  <si>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</si>
  <si>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</si>
  <si>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</si>
  <si>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</si>
  <si>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</si>
  <si>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</si>
  <si>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</si>
  <si>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</si>
  <si>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</si>
  <si>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</si>
  <si>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</si>
  <si>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</si>
  <si>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</si>
  <si>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</si>
  <si>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</si>
  <si>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</si>
  <si>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</si>
  <si>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</si>
  <si>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</si>
  <si>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</si>
  <si>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</si>
  <si>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</si>
  <si>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</si>
  <si>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</si>
  <si>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</si>
  <si>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</si>
  <si>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</si>
  <si>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</si>
  <si>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</si>
  <si>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</si>
  <si>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</si>
  <si>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</si>
  <si>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</si>
  <si>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</si>
  <si>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</si>
  <si>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</si>
  <si>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</si>
  <si>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</si>
  <si>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</si>
  <si>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</si>
  <si>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</si>
  <si>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</si>
  <si>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</si>
  <si>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</si>
  <si>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</si>
  <si>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</si>
  <si>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</si>
  <si>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</si>
  <si>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</si>
  <si>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</si>
  <si>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</si>
  <si>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</si>
  <si>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</si>
  <si>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</si>
  <si>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</si>
  <si>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</si>
  <si>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</si>
  <si>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</si>
  <si>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</si>
  <si>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</si>
  <si>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</si>
  <si>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</si>
  <si>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</si>
  <si>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</si>
  <si>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</si>
  <si>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</si>
  <si>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</si>
  <si>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</si>
  <si>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</si>
  <si>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</si>
  <si>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</si>
  <si>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</si>
  <si>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</si>
  <si>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</si>
  <si>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</si>
  <si>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</si>
  <si>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</si>
  <si>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</si>
  <si>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</si>
  <si>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</si>
  <si>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</si>
  <si>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</si>
  <si>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</si>
  <si>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</si>
  <si>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</si>
  <si>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</si>
  <si>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</si>
  <si>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</si>
  <si>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</si>
  <si>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</si>
  <si>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</si>
  <si>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</si>
  <si>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</si>
  <si>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</si>
  <si>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</si>
  <si>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</si>
  <si>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</si>
  <si>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</si>
  <si>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</si>
  <si>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</si>
  <si>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</si>
  <si>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</si>
  <si>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</si>
  <si>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</si>
  <si>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</si>
  <si>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</si>
  <si>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</si>
  <si>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</si>
  <si>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</si>
  <si>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</si>
  <si>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</si>
  <si>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</si>
  <si>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</si>
  <si>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</si>
  <si>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</si>
  <si>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</si>
  <si>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</si>
  <si>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</si>
  <si>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</si>
  <si>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</si>
  <si>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</si>
  <si>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</si>
  <si>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</si>
  <si>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</si>
  <si>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</si>
  <si>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</si>
  <si>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</si>
  <si>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</si>
  <si>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</si>
  <si>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</si>
  <si>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</si>
  <si>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</si>
  <si>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</si>
  <si>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</si>
  <si>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</si>
  <si>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</si>
  <si>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</si>
  <si>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</si>
  <si>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</si>
  <si>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</si>
  <si>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</si>
  <si>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</si>
  <si>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</si>
  <si>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</si>
  <si>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</si>
  <si>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</si>
  <si>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</si>
  <si>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</si>
  <si>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</si>
  <si>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</si>
  <si>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</si>
  <si>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</si>
  <si>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</si>
  <si>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</si>
  <si>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</si>
  <si>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</si>
  <si>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</si>
  <si>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</si>
  <si>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</si>
  <si>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</si>
  <si>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</si>
  <si>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</si>
  <si>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</si>
  <si>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</si>
  <si>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</si>
  <si>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</si>
  <si>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</si>
  <si>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</si>
  <si>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</si>
  <si>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</si>
  <si>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</si>
  <si>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</si>
  <si>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</si>
  <si>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</si>
  <si>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</si>
  <si>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</si>
  <si>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</si>
  <si>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</si>
  <si>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</si>
  <si>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</si>
  <si>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</si>
  <si>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</si>
  <si>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</si>
  <si>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</si>
  <si>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</si>
  <si>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</si>
  <si>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</si>
  <si>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</si>
  <si>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</si>
  <si>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</si>
  <si>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</si>
  <si>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</si>
  <si>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</si>
  <si>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</si>
  <si>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</si>
  <si>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</si>
  <si>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</si>
  <si>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</si>
  <si>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</si>
  <si>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</si>
  <si>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</si>
  <si>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</si>
  <si>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</si>
  <si>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</si>
  <si>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</si>
  <si>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</si>
  <si>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</si>
  <si>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</si>
  <si>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</si>
  <si>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</si>
  <si>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</si>
  <si>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</si>
  <si>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</si>
  <si>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</si>
  <si>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</si>
  <si>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</si>
  <si>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</si>
  <si>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</si>
  <si>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</si>
  <si>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</si>
  <si>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</si>
  <si>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</si>
  <si>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</si>
  <si>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</si>
  <si>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</si>
  <si>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</si>
  <si>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</si>
  <si>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</si>
  <si>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</si>
  <si>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</si>
  <si>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</si>
  <si>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</si>
  <si>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</si>
  <si>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</si>
  <si>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</si>
  <si>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</si>
  <si>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</si>
  <si>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</si>
  <si>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</si>
  <si>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</si>
  <si>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</si>
  <si>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</si>
  <si>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</si>
  <si>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</si>
  <si>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</si>
  <si>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</si>
  <si>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</si>
  <si>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</si>
  <si>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</si>
  <si>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</si>
  <si>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</si>
  <si>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</si>
  <si>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</si>
  <si>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</si>
  <si>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</si>
  <si>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</si>
  <si>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</si>
  <si>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</si>
  <si>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</si>
  <si>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</si>
  <si>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</si>
  <si>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</si>
  <si>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</si>
  <si>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</si>
  <si>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</si>
  <si>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</si>
  <si>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</si>
  <si>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</si>
  <si>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</si>
  <si>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</si>
  <si>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</si>
  <si>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</si>
  <si>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</si>
  <si>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</si>
  <si>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</si>
  <si>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</si>
  <si>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</si>
  <si>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</si>
  <si>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</si>
  <si>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</si>
  <si>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</si>
  <si>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</si>
  <si>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</si>
  <si>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</si>
  <si>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</si>
  <si>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</si>
  <si>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</si>
  <si>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</si>
  <si>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</si>
  <si>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</si>
  <si>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</si>
  <si>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</si>
  <si>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</si>
  <si>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</si>
  <si>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</si>
  <si>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</si>
  <si>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</si>
  <si>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</si>
  <si>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</si>
  <si>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</si>
  <si>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</si>
  <si>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</si>
  <si>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</si>
  <si>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</si>
  <si>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</si>
  <si>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</si>
  <si>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</si>
  <si>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</si>
  <si>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</si>
  <si>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</si>
  <si>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</si>
  <si>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</si>
  <si>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</si>
  <si>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</si>
  <si>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</si>
  <si>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</si>
  <si>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</si>
  <si>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</si>
  <si>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</si>
  <si>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</si>
  <si>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</si>
  <si>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</si>
  <si>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</si>
  <si>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</si>
  <si>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</si>
  <si>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</si>
  <si>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</si>
  <si>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</si>
  <si>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</si>
  <si>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</si>
  <si>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</si>
  <si>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</si>
  <si>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</si>
  <si>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</si>
  <si>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</si>
  <si>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</si>
  <si>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</si>
  <si>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</si>
  <si>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</si>
  <si>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</si>
  <si>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</si>
  <si>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</si>
  <si>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</si>
  <si>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</si>
  <si>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</si>
  <si>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</si>
  <si>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</si>
  <si>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</si>
  <si>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</si>
  <si>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</si>
  <si>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</si>
  <si>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</si>
  <si>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</si>
  <si>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</si>
  <si>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</si>
  <si>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</si>
  <si>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</si>
  <si>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</si>
  <si>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</si>
  <si>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</si>
  <si>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</si>
  <si>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</si>
  <si>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</si>
  <si>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</si>
  <si>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</si>
  <si>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</si>
  <si>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</si>
  <si>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</si>
  <si>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</si>
  <si>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</si>
  <si>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</si>
  <si>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</si>
  <si>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</si>
  <si>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</si>
  <si>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</si>
  <si>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</si>
  <si>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</si>
  <si>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</si>
  <si>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</si>
  <si>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</si>
  <si>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</si>
  <si>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</si>
  <si>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</si>
  <si>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</si>
  <si>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</si>
  <si>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</si>
  <si>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</si>
  <si>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</si>
  <si>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</si>
  <si>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</si>
  <si>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</si>
  <si>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</si>
  <si>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</si>
  <si>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</si>
  <si>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</si>
  <si>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</si>
  <si>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</si>
  <si>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</si>
  <si>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</si>
  <si>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</si>
  <si>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</si>
  <si>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</si>
  <si>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</si>
  <si>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</si>
  <si>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</si>
  <si>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</si>
  <si>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</si>
  <si>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</si>
  <si>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</si>
  <si>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</si>
  <si>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</si>
  <si>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</si>
  <si>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</si>
  <si>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</si>
  <si>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</si>
  <si>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</si>
  <si>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</si>
  <si>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</si>
  <si>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</si>
  <si>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</si>
  <si>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</si>
  <si>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</si>
  <si>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</si>
  <si>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</si>
  <si>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</si>
  <si>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</si>
  <si>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</si>
  <si>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</si>
  <si>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</si>
  <si>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</si>
  <si>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</si>
  <si>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</si>
  <si>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</si>
  <si>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</si>
  <si>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</si>
  <si>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</si>
  <si>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</si>
  <si>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</si>
  <si>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</si>
  <si>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</si>
  <si>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</si>
  <si>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</si>
  <si>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</si>
  <si>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</si>
  <si>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</si>
  <si>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</si>
  <si>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</si>
  <si>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</si>
  <si>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</si>
  <si>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</si>
  <si>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</si>
  <si>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</si>
  <si>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</si>
  <si>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</si>
  <si>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</si>
  <si>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</si>
  <si>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</si>
  <si>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</si>
  <si>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</si>
  <si>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</si>
  <si>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</si>
  <si>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</si>
  <si>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</si>
  <si>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</si>
  <si>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</si>
  <si>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</si>
  <si>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</si>
  <si>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</si>
  <si>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</si>
  <si>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</si>
  <si>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</si>
  <si>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</si>
  <si>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</si>
  <si>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</si>
  <si>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</si>
  <si>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</si>
  <si>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</si>
  <si>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</si>
  <si>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</si>
  <si>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</si>
  <si>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</si>
  <si>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</si>
  <si>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</si>
  <si>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</si>
  <si>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</si>
  <si>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</si>
  <si>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</si>
  <si>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</si>
  <si>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</si>
  <si>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</si>
  <si>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</si>
  <si>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</si>
  <si>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</si>
  <si>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</si>
  <si>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</si>
  <si>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</si>
  <si>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</si>
  <si>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</si>
  <si>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</si>
  <si>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</si>
  <si>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</si>
  <si>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</si>
  <si>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</si>
  <si>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</si>
  <si>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</si>
  <si>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</si>
  <si>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</si>
  <si>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</si>
  <si>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</si>
  <si>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</si>
  <si>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</si>
  <si>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</si>
  <si>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</si>
  <si>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</si>
  <si>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</si>
  <si>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</si>
  <si>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</si>
  <si>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</si>
  <si>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</si>
  <si>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</si>
  <si>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</si>
  <si>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</si>
  <si>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</si>
  <si>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</si>
  <si>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</si>
  <si>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</si>
  <si>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</si>
  <si>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</si>
  <si>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</si>
  <si>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</si>
  <si>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</si>
  <si>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</si>
  <si>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</si>
  <si>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</si>
  <si>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</si>
  <si>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</si>
  <si>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</si>
  <si>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</si>
  <si>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</si>
  <si>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</si>
  <si>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</si>
  <si>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</si>
  <si>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</si>
  <si>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</si>
  <si>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</si>
  <si>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</si>
  <si>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</si>
  <si>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</si>
  <si>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</si>
  <si>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</si>
  <si>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</si>
  <si>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</si>
  <si>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</si>
  <si>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</si>
  <si>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</si>
  <si>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</si>
  <si>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</si>
  <si>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</si>
  <si>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</si>
  <si>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</si>
  <si>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</si>
  <si>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</si>
  <si>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</si>
  <si>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</si>
  <si>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</si>
  <si>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</si>
  <si>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</si>
  <si>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</si>
  <si>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PCM-20251007-00000345</t>
  </si>
  <si>
    <t xml:space="preserve">team on way need 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</si>
  <si>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</si>
  <si>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</si>
  <si>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</si>
  <si>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</si>
  <si>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</si>
  <si>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</si>
  <si>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</si>
  <si>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</si>
  <si>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</si>
  <si>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</si>
  <si>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</si>
  <si>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</si>
  <si>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</si>
  <si>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</si>
  <si>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</si>
  <si>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</si>
  <si>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</si>
  <si>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</si>
  <si>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</si>
  <si>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</si>
  <si>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</si>
  <si>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</si>
  <si>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</si>
  <si>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</si>
  <si>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</si>
  <si>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</si>
  <si>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</si>
  <si>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</si>
  <si>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</si>
  <si>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</si>
  <si>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</si>
  <si>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</si>
  <si>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</si>
  <si>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</si>
  <si>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</si>
  <si>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</si>
  <si>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</si>
  <si>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</si>
  <si>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</si>
  <si>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</si>
  <si>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</si>
  <si>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</si>
  <si>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</si>
  <si>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</si>
  <si>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</si>
  <si>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</si>
  <si>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</si>
  <si>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</si>
  <si>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</si>
  <si>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</si>
  <si>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</si>
  <si>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</si>
  <si>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</si>
  <si>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</si>
  <si>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</si>
  <si>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</si>
  <si>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</si>
  <si>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</si>
  <si>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</si>
  <si>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</si>
  <si>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</si>
  <si>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</si>
  <si>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</si>
  <si>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</si>
  <si>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</si>
  <si>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</si>
  <si>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</si>
  <si>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</si>
  <si>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</si>
  <si>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</si>
  <si>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</si>
  <si>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</si>
  <si>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</si>
  <si>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</si>
  <si>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</si>
  <si>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</si>
  <si>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</si>
  <si>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</si>
  <si>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</si>
  <si>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</si>
  <si>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</si>
  <si>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</si>
  <si>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</si>
  <si>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</si>
  <si>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</si>
  <si>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</si>
  <si>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</si>
  <si>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180mins</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</si>
  <si>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</si>
  <si>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</si>
  <si>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</si>
  <si>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</si>
  <si>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</si>
  <si>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</si>
  <si>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PCM-20251007-00000328 </t>
  </si>
  <si>
    <t>was night access issue / USF area team EM team on the way 120 mins</t>
  </si>
  <si>
    <t xml:space="preserve"> PCM-20251007-00000379 </t>
  </si>
  <si>
    <t>90 mins</t>
  </si>
  <si>
    <t>PCM-20251007-00000469</t>
  </si>
  <si>
    <t>150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</si>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</sst>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23"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6" totalsRowShown="0" headerRowDxfId="157" dataDxfId="156" headerRowBorderDxfId="154" tableBorderDxfId="155" totalsRowBorderDxfId="153">
  <autoFilter ref="A1:CJ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8" totalsRowShown="0" headerRowDxfId="48" dataDxfId="47" headerRowBorderDxfId="45" tableBorderDxfId="46" totalsRowBorderDxfId="44">
  <autoFilter ref="A1:L4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274.26955046295916</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8.0603703703673091E-2</v>
      </c>
      <c r="H3" s="90">
        <v>45937.148402777777</v>
      </c>
      <c r="I3" s="73" t="str">
        <f>IFERROR(VLOOKUP(D3,DB!A:F,6,0),"")</f>
        <v>SCECO</v>
      </c>
      <c r="J3" s="73" t="str">
        <f>IFERROR(VLOOKUP(D3,DB!A:G,7,0),"")</f>
        <v>Weak</v>
      </c>
      <c r="K3" s="81" t="s">
        <v>38967</v>
      </c>
      <c r="L3" s="79" t="str">
        <f>IFERROR(VLOOKUP(D3,DB!A:I,9,0),"")</f>
        <v>Latis</v>
      </c>
    </row>
    <row r="4" spans="1:12" ht="15" customHeight="1">
      <c r="A4" s="76" t="s">
        <v>38968</v>
      </c>
      <c r="B4" s="73" t="str">
        <f>IFERROR(VLOOKUP(D4,DB!A:K,11,0),"")</f>
        <v>R1</v>
      </c>
      <c r="C4" s="73">
        <v>1</v>
      </c>
      <c r="D4" s="93" t="s">
        <v>20117</v>
      </c>
      <c r="E4" s="77" t="s">
        <v>38964</v>
      </c>
      <c r="F4" s="90">
        <v>45937.167604166665</v>
      </c>
      <c r="G4" s="80">
        <f ca="1">IFERROR(NOW()-F4,"")</f>
        <v>5.03722222201759E-2</v>
      </c>
      <c r="H4" s="90">
        <v>45937.162557870368</v>
      </c>
      <c r="I4" s="73" t="str">
        <f>IFERROR(VLOOKUP(D4,DB!A:F,6,0),"")</f>
        <v>Generator-SG</v>
      </c>
      <c r="J4" s="73" t="str">
        <f>IFERROR(VLOOKUP(D4,DB!A:G,7,0),"")</f>
        <v>Vandalized</v>
      </c>
      <c r="K4" s="81" t="s">
        <v>38969</v>
      </c>
      <c r="L4" s="79" t="str">
        <f>IFERROR(VLOOKUP(D4,DB!A:I,9,0),"")</f>
        <v>Latis</v>
      </c>
    </row>
    <row r="5" spans="1:12" ht="15" customHeight="1">
      <c r="A5" s="63"/>
      <c r="B5" s="73" t="str">
        <f>IFERROR(VLOOKUP(D5,DB!A:K,11,0),"")</f>
        <v/>
      </c>
      <c r="C5" s="64"/>
      <c r="D5" s="93"/>
      <c r="E5" s="65"/>
      <c r="F5" s="66"/>
      <c r="G5" s="67">
        <f ca="1">IFERROR(NOW()-F5,"")</f>
        <v>45937.217976388885</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45937.217976388885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45937.217976388885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45937.217976388885</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45937.217976388885</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45937.217976388885</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45937.217976388885</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45937.217976388885</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45937.217976388885</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45937.217976388885</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45937.217976388885</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45937.217976388885</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45937.217976388885</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45937.217976388885</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45937.217976388885</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45937.217976388885</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45937.217976388885</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45937.217976388885</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45937.217976388885</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45937.217976388885</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45937.217976388885</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45937.217976388885</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45937.217976388885</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45937.217976388885</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45937.217976388885</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45937.217976388885</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45937.217976388885</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45937.217976388885</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45937.217976388885</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45937.217976388885</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45937.217976388885</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45937.217976388885</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45937.217976388885</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45937.217976388885</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45937.217976388885</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45937.217976388885</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45937.217976388885</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45937.217976388885</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45937.217976388885</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45937.217976388885</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45937.217976388885</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45937.217976388885</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45937.217976388885</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45937.217976388885</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45937.217976388885</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45937.217976388885</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45937.217976388885</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45937.217976388885</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45937.217976388885</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45937.217976388885</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45937.217976388885</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45937.217976388885</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45937.217976388885</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45937.217976388885</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45937.217976388885</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45937.217976388885</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45937.217976388885</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45937.217976388885</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45937.217976388885</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45937.217976388885</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45937.217976388885</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45937.217976388885</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45937.217976388885</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45937.217976388885</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45937.217976388885</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45937.217976388885</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45937.217976388885</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45937.217976388885</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45937.217976388885</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45937.217976388885</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45937.217976388885</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45937.217976388885</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45937.217976388885</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45937.217976388885</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45937.217976388885</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45937.217976388885</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45937.217976388885</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45937.217976388885</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45937.217976388885</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45937.217976388885</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45937.217976388885</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45937.217976388885</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45937.217976388885</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45937.217976388885</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45937.217976388885</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45937.217976388885</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45937.217976388885</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45937.217976388885</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45937.217976388885</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45937.217976388885</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8350AA5A-BAF7-4393-910C-EF5F01751B87}"/>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6"/>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31078</v>
      </c>
      <c r="E3" s="88" t="s">
        <v>38964</v>
      </c>
      <c r="F3" s="88">
        <v>45806.727083333331</v>
      </c>
      <c r="G3" s="89">
        <f ca="1">IFERROR(NOW()-F3,"-")</f>
        <v>130.4908930555539</v>
      </c>
      <c r="H3" s="88">
        <v>45791.543067129627</v>
      </c>
      <c r="I3" s="75" t="str">
        <f>IFERROR(VLOOKUP(D3,DB!A:F,6,0),"")</f>
        <v>SCECO</v>
      </c>
      <c r="J3" s="75" t="str">
        <f>IFERROR(VLOOKUP(D3,DB!A:G,7,0),"")</f>
        <v>No BB Shifted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29168</v>
      </c>
      <c r="E4" s="100" t="s">
        <v>38964</v>
      </c>
      <c r="F4" s="88">
        <v>45824.999837962961</v>
      </c>
      <c r="G4" s="89">
        <f ca="1">IFERROR(NOW()-F4,"-")</f>
        <v>112.21813842592383</v>
      </c>
      <c r="H4" s="88">
        <v>45824.993587962963</v>
      </c>
      <c r="I4" s="75" t="str">
        <f>IFERROR(VLOOKUP(D4,DB!A:F,6,0),"")</f>
        <v>Generator-SG</v>
      </c>
      <c r="J4" s="75" t="str">
        <f>IFERROR(VLOOKUP(D4,DB!A:G,7,0),"")</f>
        <v>Good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39054</v>
      </c>
      <c r="B5" s="18" t="str">
        <f>IFERROR(VLOOKUP(D5,DB!A:K,11,0),"")</f>
        <v>R2</v>
      </c>
      <c r="C5" s="18">
        <v>1</v>
      </c>
      <c r="D5" s="18" t="s">
        <v>31479</v>
      </c>
      <c r="E5" s="131" t="s">
        <v>39047</v>
      </c>
      <c r="F5" s="132">
        <v>45936.714039351849</v>
      </c>
      <c r="G5" s="133">
        <f ca="1">IFERROR(NOW()-F5,"-")</f>
        <v>0.50393703703593928</v>
      </c>
      <c r="H5" s="132">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39056</v>
      </c>
      <c r="B6" s="18" t="str">
        <f>IFERROR(VLOOKUP(D6,DB!A:K,11,0),"")</f>
        <v>R2</v>
      </c>
      <c r="C6" s="18">
        <v>1</v>
      </c>
      <c r="D6" s="18" t="s">
        <v>26514</v>
      </c>
      <c r="E6" s="131" t="s">
        <v>38964</v>
      </c>
      <c r="F6" s="132">
        <v>45936.871932870374</v>
      </c>
      <c r="G6" s="133">
        <f ca="1">IFERROR(NOW()-F6,"-")</f>
        <v>0.34604351851157844</v>
      </c>
      <c r="H6" s="132">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45937.217976388885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45937.217976388885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45937.217976388885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45937.217976388885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45937.217976388885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45937.217976388885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45937.217976388885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45937.217976388885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45937.217976388885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45937.217976388885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45937.217976388885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45937.217976388885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45937.217976388885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45937.217976388885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45937.217976388885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45937.217976388885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45937.217976388885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45937.217976388885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45937.217976388885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45937.217976388885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45937.217976388885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45937.217976388885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45937.217976388885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45937.217976388885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45937.217976388885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45937.217976388885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45937.217976388885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45937.217976388885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45937.217976388885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45937.217976388885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45937.217976388885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45937.217976388885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45937.217976388885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45937.217976388885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45937.217976388885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45937.217976388885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45937.217976388885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45937.217976388885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45937.217976388885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45937.217976388885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45937.217976388885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45937.217976388885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45937.217976388885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45937.217976388885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45937.217976388885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45937.217976388885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45937.217976388885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45937.217976388885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45937.217976388885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45937.217976388885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45937.217976388885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45937.217976388885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45937.217976388885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45937.217976388885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45937.217976388885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45937.217976388885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45937.217976388885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45937.217976388885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45937.217976388885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45937.217976388885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45937.217976388885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45937.217976388885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45937.217976388885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45937.217976388885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45937.217976388885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45937.217976388885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45937.217976388885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45937.217976388885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45937.217976388885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45937.217976388885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45937.217976388885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45937.217976388885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45937.217976388885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45937.217976388885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45937.217976388885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45937.217976388885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45937.217976388885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45937.217976388885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45937.217976388885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45937.217976388885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45937.217976388885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45937.217976388885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45937.217976388885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45937.217976388885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45937.217976388885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45937.217976388885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45937.217976388885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45937.217976388885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45937.217976388885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45937.217976388885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45937.217976388885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45937.217976388885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45937.217976388885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45937.217976388885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45937.217976388885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45937.217976388885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45937.217976388885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45937.217976388885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45937.217976388885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45937.217976388885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45937.217976388885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45937.217976388885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45937.217976388885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45937.217976388885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45937.217976388885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45937.217976388885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45937.217976388885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45937.217976388885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45937.217976388885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45937.217976388885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45937.217976388885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45937.217976388885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45937.217976388885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45937.217976388885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45937.217976388885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45937.217976388885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45937.217976388885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45937.217976388885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45937.217976388885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45937.217976388885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45937.217976388885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45937.217976388885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45937.217976388885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45937.217976388885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45937.217976388885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45937.217976388885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45937.217976388885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45937.217976388885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45937.217976388885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45937.217976388885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45937.217976388885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45937.217976388885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45937.217976388885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45937.217976388885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45937.217976388885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45937.217976388885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45937.217976388885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45937.217976388885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45937.217976388885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45937.217976388885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45937.217976388885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45937.217976388885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45937.217976388885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45937.217976388885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45937.217976388885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45937.217976388885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45937.217976388885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45937.217976388885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45937.217976388885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45937.217976388885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45937.217976388885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45937.217976388885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45937.217976388885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45937.217976388885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45937.217976388885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45937.217976388885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45937.217976388885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45937.217976388885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45937.217976388885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45937.217976388885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45937.217976388885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45937.217976388885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45937.217976388885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45937.217976388885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45937.217976388885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45937.217976388885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45937.217976388885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45937.217976388885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45937.217976388885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45937.217976388885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45937.217976388885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45937.217976388885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45937.217976388885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45937.217976388885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45937.217976388885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45937.217976388885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45937.217976388885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45937.217976388885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45937.217976388885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45937.217976388885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45937.217976388885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45937.217976388885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45937.217976388885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45937.217976388885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45937.217976388885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45937.217976388885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45937.217976388885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45937.217976388885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45937.217976388885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45937.217976388885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45937.217976388885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45937.217976388885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45937.217976388885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45937.217976388885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45937.217976388885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45937.217976388885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45937.217976388885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45937.217976388885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45937.217976388885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45937.217976388885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45937.217976388885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45937.217976388885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45937.217976388885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45937.217976388885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45937.217976388885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45937.217976388885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45937.217976388885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45937.217976388885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45937.217976388885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45937.217976388885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45937.217976388885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45937.217976388885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45937.217976388885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45937.217976388885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45937.217976388885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45937.217976388885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45937.217976388885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45937.217976388885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45937.217976388885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45937.217976388885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45937.217976388885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45937.217976388885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45937.217976388885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45937.217976388885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45937.217976388885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45937.217976388885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45937.217976388885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45937.217976388885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45937.217976388885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45937.217976388885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45937.217976388885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45937.217976388885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45937.217976388885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45937.217976388885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45937.217976388885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45937.217976388885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45937.217976388885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45937.217976388885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45937.217976388885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45937.217976388885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sheetData>
  <dataValidations count="2">
    <dataValidation allowBlank="1" showInputMessage="1" showErrorMessage="1" sqref="E1" xr:uid="{4D935161-CDD3-4592-B877-3FB59C99E142}"/>
    <dataValidation type="list" allowBlank="1" showInputMessage="1" showErrorMessage="1" sqref="E3:E2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45937.217976388885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45937.217976388885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45937.217976388885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45937.217976388885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45937.217976388885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45937.217976388885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45937.217976388885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45937.217976388885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45937.217976388885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45937.217976388885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45937.217976388885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45937.217976388885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45937.217976388885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45937.217976388885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45937.217976388885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45937.217976388885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45937.217976388885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45937.217976388885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45937.217976388885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45937.217976388885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45937.217976388885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45937.217976388885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45937.217976388885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45937.217976388885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45937.217976388885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45937.217976388885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45937.217976388885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45937.217976388885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45937.217976388885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45937.217976388885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45937.217976388885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45937.217976388885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45937.217976388885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45937.217976388885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45937.217976388885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45937.217976388885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45937.217976388885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45937.217976388885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45937.217976388885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45937.217976388885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45937.217976388885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45937.217976388885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45937.217976388885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45937.217976388885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45937.217976388885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45937.217976388885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45937.217976388885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45937.217976388885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45937.217976388885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45937.217976388885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45937.217976388885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45937.217976388885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45937.217976388885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45937.217976388885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45937.217976388885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45937.217976388885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45937.217976388885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45937.217976388885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45937.217976388885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45937.217976388885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45937.217976388885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45937.217976388885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45937.217976388885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45937.217976388885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45937.217976388885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45937.217976388885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45937.217976388885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45937.217976388885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45937.217976388885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45937.217976388885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45937.217976388885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45937.217976388885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45937.217976388885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45937.217976388885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45937.217976388885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45937.217976388885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45937.217976388885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45937.217976388885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45937.217976388885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45937.217976388885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45937.217976388885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45937.217976388885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45937.217976388885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45937.217976388885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45937.217976388885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45937.217976388885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45937.217976388885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45937.217976388885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45937.217976388885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45937.217976388885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45937.217976388885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45937.217976388885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45937.217976388885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45937.217976388885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45937.217976388885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45937.217976388885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45937.217976388885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45937.217976388885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45937.217976388885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45937.217976388885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45937.217976388885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45937.217976388885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45937.217976388885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45937.217976388885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45937.217976388885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45937.217976388885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45937.217976388885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45937.217976388885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45937.217976388885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45937.217976388885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45937.217976388885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45937.217976388885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45937.217976388885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45937.217976388885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45937.217976388885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45937.217976388885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45937.217976388885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45937.217976388885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45937.217976388885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45937.217976388885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45937.217976388885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45937.217976388885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45937.217976388885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45937.217976388885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45937.217976388885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45937.217976388885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45937.217976388885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45937.217976388885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45937.217976388885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45937.217976388885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45937.217976388885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45937.217976388885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45937.217976388885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45937.217976388885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45937.217976388885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45937.217976388885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45937.217976388885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45937.217976388885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45937.217976388885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45937.217976388885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45937.217976388885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45937.217976388885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45937.217976388885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45937.217976388885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45937.217976388885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45937.217976388885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45937.217976388885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45937.217976388885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45937.217976388885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45937.217976388885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45937.217976388885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45937.217976388885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45937.217976388885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45937.217976388885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45937.217976388885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45937.217976388885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45937.217976388885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45937.217976388885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45937.217976388885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45937.217976388885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45937.217976388885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45937.217976388885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45937.217976388885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45937.217976388885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45937.217976388885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45937.217976388885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45937.217976388885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45937.217976388885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45937.217976388885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45937.217976388885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45937.217976388885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45937.217976388885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45937.217976388885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45937.217976388885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45937.217976388885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45937.217976388885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45937.217976388885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45937.217976388885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45937.217976388885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45937.217976388885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45937.217976388885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45937.217976388885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45937.217976388885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45937.217976388885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45937.217976388885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45937.217976388885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45937.217976388885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45937.217976388885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45937.217976388885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45937.217976388885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45937.217976388885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45937.217976388885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45937.217976388885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45937.217976388885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45937.217976388885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45937.217976388885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45937.217976388885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45937.217976388885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45937.217976388885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45937.217976388885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45937.217976388885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45937.217976388885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45937.217976388885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45937.217976388885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45937.217976388885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45937.217976388885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45937.217976388885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45937.217976388885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45937.217976388885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45937.217976388885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45937.217976388885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45937.217976388885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45937.217976388885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45937.217976388885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45937.217976388885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45937.217976388885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45937.217976388885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45937.217976388885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45937.217976388885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45937.217976388885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45937.217976388885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45937.217976388885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45937.217976388885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45937.217976388885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45937.217976388885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45937.217976388885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45937.217976388885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45937.217976388885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45937.217976388885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45937.217976388885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45937.217976388885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45937.217976388885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45937.217976388885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45937.217976388885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45937.217976388885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45937.217976388885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45937.217976388885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45937.217976388885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45937.217976388885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45937.217976388885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45937.217976388885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45937.217976388885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45937.217976388885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45937.217976388885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45937.217976388885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45937.217976388885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45937.217976388885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45937.217976388885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45937.217976388885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45937.217976388885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45937.217976388885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45937.217976388885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45937.217976388885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45937.217976388885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45937.217976388885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45937.217976388885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45937.217976388885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45937.217976388885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45937.217976388885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45937.217976388885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45937.217976388885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45937.217976388885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45937.217976388885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45937.217976388885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45937.217976388885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45937.217976388885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45937.217976388885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45937.217976388885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45937.217976388885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45937.217976388885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45937.217976388885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45937.217976388885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45937.217976388885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45937.217976388885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45937.217976388885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45937.217976388885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45937.217976388885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45937.217976388885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45937.217976388885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45937.217976388885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45937.217976388885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45937.217976388885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45937.217976388885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45937.217976388885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45937.217976388885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45937.217976388885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45937.217976388885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45937.217976388885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45937.217976388885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45937.217976388885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45937.217976388885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45937.217976388885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45937.217976388885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45937.217976388885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45937.217976388885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45937.217976388885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45937.217976388885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45937.217976388885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45937.217976388885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45937.217976388885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45937.217976388885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45937.217976388885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45937.217976388885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45937.217976388885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45937.217976388885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45937.217976388885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45937.217976388885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45937.217976388885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45937.217976388885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45937.217976388885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45937.217976388885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45937.217976388885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45937.217976388885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45937.217976388885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45937.217976388885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45937.217976388885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45937.217976388885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45937.217976388885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45937.217976388885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45937.217976388885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45937.217976388885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45937.217976388885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45937.217976388885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45937.217976388885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45937.217976388885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45937.217976388885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45937.217976388885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45937.217976388885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45937.217976388885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45937.217976388885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45937.217976388885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45937.217976388885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45937.217976388885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45937.217976388885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45937.217976388885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45937.217976388885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45937.217976388885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45937.217976388885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45937.217976388885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45937.217976388885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45937.217976388885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45937.217976388885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45937.217976388885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45937.217976388885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45937.217976388885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45937.217976388885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45937.217976388885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45937.217976388885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45937.217976388885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45937.217976388885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45937.217976388885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45937.217976388885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45937.217976388885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45937.217976388885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45937.217976388885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45937.217976388885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45937.217976388885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45937.217976388885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45937.217976388885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45937.217976388885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45937.217976388885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45937.217976388885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45937.217976388885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45937.217976388885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45937.217976388885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45937.217976388885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45937.217976388885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45937.217976388885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45937.217976388885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45937.217976388885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45937.217976388885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45937.217976388885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45937.217976388885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45937.217976388885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45937.217976388885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45937.217976388885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45937.217976388885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45937.217976388885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45937.217976388885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45937.217976388885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45937.217976388885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45937.217976388885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45937.217976388885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45937.217976388885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45937.217976388885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45937.217976388885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45937.217976388885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45937.217976388885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45937.217976388885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45937.217976388885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45937.217976388885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45937.217976388885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45937.217976388885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45937.217976388885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45937.217976388885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45937.217976388885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45937.217976388885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45937.217976388885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45937.217976388885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45937.217976388885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45937.217976388885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45937.217976388885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45937.217976388885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45937.217976388885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45937.217976388885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45937.217976388885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45937.217976388885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45937.217976388885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45937.217976388885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45937.217976388885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45937.217976388885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45937.217976388885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45937.217976388885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45937.217976388885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45937.217976388885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45937.217976388885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45937.217976388885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45937.217976388885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45937.217976388885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45937.217976388885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45937.217976388885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45937.217976388885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45937.217976388885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45937.217976388885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45937.217976388885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45937.217976388885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45937.217976388885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45937.217976388885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45937.217976388885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45937.217976388885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45937.217976388885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45937.217976388885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45937.217976388885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45937.217976388885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45937.217976388885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45937.217976388885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45937.217976388885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45937.217976388885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45937.217976388885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45937.217976388885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45937.217976388885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45937.217976388885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45937.217976388885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45937.217976388885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45937.217976388885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45937.217976388885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45937.217976388885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45937.217976388885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45937.217976388885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45937.217976388885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45937.217976388885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45937.217976388885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45937.217976388885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45937.217976388885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45937.217976388885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45937.217976388885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45937.217976388885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45937.217976388885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45937.217976388885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45937.217976388885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45937.217976388885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45937.217976388885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45937.217976388885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45937.217976388885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45937.217976388885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45937.217976388885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45937.217976388885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45937.217976388885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45937.217976388885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45937.217976388885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45937.217976388885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45937.217976388885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45937.217976388885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45937.217976388885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45937.217976388885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45937.217976388885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45937.217976388885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45937.217976388885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45937.217976388885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45937.217976388885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45937.217976388885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45937.217976388885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45937.217976388885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45937.217976388885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45937.217976388885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45937.217976388885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45937.217976388885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45937.217976388885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45937.217976388885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45937.217976388885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45937.217976388885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45937.217976388885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45937.217976388885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45937.217976388885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45937.217976388885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45937.217976388885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45937.217976388885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45937.217976388885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45937.217976388885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45937.217976388885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45937.217976388885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45937.217976388885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45937.217976388885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45937.217976388885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45937.217976388885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45937.217976388885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45937.217976388885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45937.217976388885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45937.217976388885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45937.217976388885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45937.217976388885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45937.217976388885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45937.217976388885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45937.217976388885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45937.217976388885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45937.217976388885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45937.217976388885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45937.217976388885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45937.217976388885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45937.217976388885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45937.217976388885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45937.217976388885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45937.217976388885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45937.217976388885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45937.217976388885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45937.217976388885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45937.217976388885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45937.217976388885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45937.217976388885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45937.217976388885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45937.217976388885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45937.217976388885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45937.217976388885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45937.217976388885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45937.217976388885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45937.217976388885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45937.217976388885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45937.217976388885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45937.217976388885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45937.217976388885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45937.217976388885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45937.217976388885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45937.217976388885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45937.217976388885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45937.217976388885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45937.217976388885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45937.217976388885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45937.217976388885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45937.217976388885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45937.217976388885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45937.217976388885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45937.217976388885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45937.217976388885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45937.217976388885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45937.217976388885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45937.217976388885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45937.217976388885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45937.217976388885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45937.217976388885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45937.217976388885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45937.217976388885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45937.217976388885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45937.217976388885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45937.217976388885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45937.217976388885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45937.217976388885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45937.217976388885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45937.217976388885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45937.217976388885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45937.217976388885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45937.217976388885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45937.217976388885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45937.217976388885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45937.217976388885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45937.217976388885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45937.217976388885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45937.217976388885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45937.217976388885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45937.217976388885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45937.217976388885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45937.217976388885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45937.217976388885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45937.217976388885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45937.217976388885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45937.217976388885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45937.217976388885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45937.217976388885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45937.217976388885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45937.217976388885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45937.217976388885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45937.217976388885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45937.217976388885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45937.217976388885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45937.217976388885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45937.217976388885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45937.217976388885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45937.217976388885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45937.217976388885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45937.217976388885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45937.217976388885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45937.217976388885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45937.217976388885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45937.217976388885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45937.217976388885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45937.217976388885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45937.217976388885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45937.217976388885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45937.217976388885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45937.217976388885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45937.217976388885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45937.217976388885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45937.217976388885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45937.217976388885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45937.217976388885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45937.217976388885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45937.217976388885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45937.217976388885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45937.217976388885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45937.217976388885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45937.217976388885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45937.217976388885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45937.217976388885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45937.217976388885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45937.217976388885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45937.217976388885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45937.217976388885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45937.217976388885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45937.217976388885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45937.217976388885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45937.217976388885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45937.217976388885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45937.217976388885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45937.217976388885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45937.217976388885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45937.217976388885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45937.217976388885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45937.217976388885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45937.217976388885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45937.217976388885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45937.217976388885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45937.217976388885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45937.217976388885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45937.217976388885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45937.217976388885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45937.217976388885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45937.217976388885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45937.217976388885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45937.217976388885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45937.217976388885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45937.217976388885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45937.217976388885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45937.217976388885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45937.217976388885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45937.217976388885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45937.217976388885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45937.217976388885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45937.217976388885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45937.217976388885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45937.217976388885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45937.217976388885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45937.217976388885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45937.217976388885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45937.217976388885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45937.217976388885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45937.217976388885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45937.217976388885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45937.217976388885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45937.217976388885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45937.217976388885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45937.217976388885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45937.217976388885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45937.217976388885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45937.217976388885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45937.217976388885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45937.217976388885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45937.217976388885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45937.217976388885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45937.217976388885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45937.217976388885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45937.217976388885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45937.217976388885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45937.217976388885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45937.217976388885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45937.217976388885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45937.217976388885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45937.217976388885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45937.217976388885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45937.217976388885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45937.217976388885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45937.217976388885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45937.217976388885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45937.217976388885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45937.217976388885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45937.217976388885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45937.217976388885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45937.217976388885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45937.217976388885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45937.217976388885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45937.217976388885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45937.217976388885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45937.217976388885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45937.217976388885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45937.217976388885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45937.217976388885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45937.217976388885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45937.217976388885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45937.217976388885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45937.217976388885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45937.217976388885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45937.217976388885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45937.217976388885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45937.217976388885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45937.217976388885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45937.217976388885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45937.217976388885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45937.217976388885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45937.217976388885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45937.217976388885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45937.217976388885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45937.217976388885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45937.217976388885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45937.217976388885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45937.217976388885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45937.217976388885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45937.217976388885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45937.217976388885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45937.217976388885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45937.217976388885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45937.217976388885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45937.217976388885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45937.217976388885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45937.217976388885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45937.217976388885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45937.217976388885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45937.217976388885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45937.217976388885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45937.217976388885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45937.217976388885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45937.217976388885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45937.217976388885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45937.217976388885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45937.217976388885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45937.217976388885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45937.217976388885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45937.217976388885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45937.217976388885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45937.217976388885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45937.217976388885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45937.217976388885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45937.217976388885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45937.217976388885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45937.217976388885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45937.217976388885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45937.217976388885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45937.217976388885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45937.217976388885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45937.217976388885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45937.217976388885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45937.217976388885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45937.217976388885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45937.217976388885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45937.217976388885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45937.217976388885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45937.217976388885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45937.217976388885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45937.217976388885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45937.217976388885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45937.217976388885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45937.217976388885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45937.217976388885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45937.217976388885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45937.217976388885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45937.217976388885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45937.217976388885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45937.217976388885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45937.217976388885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45937.217976388885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45937.217976388885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45937.217976388885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45937.217976388885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45937.217976388885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45937.217976388885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45937.217976388885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45937.217976388885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45937.217976388885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45937.217976388885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45937.217976388885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45937.217976388885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45937.217976388885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45937.217976388885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45937.217976388885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45937.217976388885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45937.217976388885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45937.217976388885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45937.217976388885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45937.217976388885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45937.217976388885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45937.217976388885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45937.217976388885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45937.217976388885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45937.217976388885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45937.217976388885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45937.217976388885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45937.217976388885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45937.217976388885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45937.217976388885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45937.217976388885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45937.217976388885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45937.217976388885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45937.217976388885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45937.217976388885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45937.217976388885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45937.217976388885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45937.217976388885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45937.217976388885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45937.217976388885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45937.217976388885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45937.217976388885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45937.217976388885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45937.217976388885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45937.217976388885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45937.217976388885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45937.217976388885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45937.217976388885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45937.217976388885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45937.217976388885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45937.217976388885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45937.217976388885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45937.217976388885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45937.217976388885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45937.217976388885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45937.217976388885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45937.217976388885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45937.217976388885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45937.217976388885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45937.217976388885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45937.217976388885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45937.217976388885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45937.217976388885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45937.217976388885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45937.217976388885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45937.217976388885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45937.217976388885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45937.217976388885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45937.217976388885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45937.217976388885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45937.217976388885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45937.217976388885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45937.217976388885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45937.217976388885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45937.217976388885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45937.217976388885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45937.217976388885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45937.217976388885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45937.217976388885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45937.217976388885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45937.217976388885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45937.217976388885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45937.217976388885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45937.217976388885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45937.217976388885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45937.217976388885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45937.217976388885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45937.217976388885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45937.217976388885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45937.217976388885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45937.217976388885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45937.217976388885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45937.217976388885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45937.217976388885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45937.217976388885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45937.217976388885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45937.217976388885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45937.217976388885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45937.217976388885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45937.217976388885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45937.217976388885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45937.217976388885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45937.217976388885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45937.217976388885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45937.217976388885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45937.217976388885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45937.217976388885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45937.217976388885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45937.217976388885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45937.217976388885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45937.217976388885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45937.217976388885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45937.217976388885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45937.217976388885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45937.217976388885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45937.217976388885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45937.217976388885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45937.217976388885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45937.217976388885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45937.217976388885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45937.217976388885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45937.217976388885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45937.217976388885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45937.217976388885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45937.217976388885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45937.217976388885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45937.217976388885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45937.217976388885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45937.217976388885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45937.217976388885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45937.217976388885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45937.217976388885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45937.217976388885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45937.217976388885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45937.217976388885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45937.217976388885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45937.217976388885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45937.217976388885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45937.217976388885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45937.217976388885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45937.217976388885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45937.217976388885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45937.217976388885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45937.217976388885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45937.217976388885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45937.217976388885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45937.217976388885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45937.217976388885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45937.217976388885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45937.217976388885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45937.217976388885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45937.217976388885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45937.217976388885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45937.217976388885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45937.217976388885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45937.217976388885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45937.217976388885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45937.217976388885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45937.217976388885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45937.217976388885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45937.217976388885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45937.217976388885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45937.217976388885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45937.217976388885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45937.217976388885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45937.217976388885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45937.217976388885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45937.217976388885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45937.217976388885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45937.217976388885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45937.217976388885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45937.217976388885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45937.217976388885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45937.217976388885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45937.217976388885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45937.217976388885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45937.217976388885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45937.217976388885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45937.217976388885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45937.217976388885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45937.217976388885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45937.217976388885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45937.217976388885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45937.217976388885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45937.217976388885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45937.217976388885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45937.217976388885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45937.217976388885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45937.217976388885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45937.217976388885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45937.217976388885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45937.217976388885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45937.217976388885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45937.217976388885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45937.217976388885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45937.217976388885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45937.217976388885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45937.217976388885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45937.217976388885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45937.217976388885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45937.217976388885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45937.217976388885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45937.217976388885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45937.217976388885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45937.217976388885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45937.217976388885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45937.217976388885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45937.217976388885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45937.217976388885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45937.217976388885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45937.217976388885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45937.217976388885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45937.217976388885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45937.217976388885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45937.217976388885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45937.217976388885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45937.217976388885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45937.217976388885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45937.217976388885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45937.217976388885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45937.217976388885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45937.217976388885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45937.217976388885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45937.217976388885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45937.217976388885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45937.217976388885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45937.217976388885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45937.217976388885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45937.217976388885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45937.217976388885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45937.217976388885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45937.217976388885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45937.217976388885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45937.217976388885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45937.217976388885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45937.217976388885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45937.217976388885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45937.217976388885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45937.217976388885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45937.217976388885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45937.217976388885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45937.217976388885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45937.217976388885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45937.217976388885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45937.217976388885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45937.217976388885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45937.217976388885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45937.217976388885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45937.217976388885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45937.217976388885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45937.217976388885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45937.217976388885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45937.217976388885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45937.217976388885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45937.217976388885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45937.217976388885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45937.217976388885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45937.217976388885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45937.217976388885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45937.217976388885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45937.217976388885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45937.217976388885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45937.217976388885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45937.217976388885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45937.217976388885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45937.217976388885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45937.217976388885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45937.217976388885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45937.217976388885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45937.217976388885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45937.217976388885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45937.217976388885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45937.217976388885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45937.217976388885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45937.217976388885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45937.217976388885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45937.217976388885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45937.217976388885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45937.217976388885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45937.217976388885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45937.217976388885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45937.217976388885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45937.217976388885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45937.217976388885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45937.217976388885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45937.217976388885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45937.217976388885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45937.217976388885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45937.217976388885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45937.217976388885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45937.217976388885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45937.217976388885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45937.217976388885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45937.217976388885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45937.217976388885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45937.217976388885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45937.217976388885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45937.217976388885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45937.217976388885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45937.217976388885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45937.217976388885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45937.217976388885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45937.217976388885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45937.217976388885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45937.217976388885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45937.217976388885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45937.217976388885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45937.217976388885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45937.217976388885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45937.217976388885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45937.217976388885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45937.217976388885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45937.217976388885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45937.217976388885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45937.217976388885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45937.217976388885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45937.217976388885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45937.217976388885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45937.217976388885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45937.217976388885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45937.217976388885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45937.217976388885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45937.217976388885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45937.217976388885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45937.217976388885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45937.217976388885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45937.217976388885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45937.217976388885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45937.217976388885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45937.217976388885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45937.217976388885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45937.217976388885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45937.217976388885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45937.217976388885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45937.217976388885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45937.217976388885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45937.217976388885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45937.217976388885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45937.217976388885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45937.217976388885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45937.217976388885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45937.217976388885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45937.217976388885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45937.217976388885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45937.217976388885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45937.217976388885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45937.217976388885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45937.217976388885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45937.217976388885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45937.217976388885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45937.217976388885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45937.217976388885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45937.217976388885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45937.217976388885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45937.217976388885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45937.217976388885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45937.217976388885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45937.217976388885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45937.217976388885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45937.217976388885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45937.217976388885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45937.217976388885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45937.217976388885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45937.217976388885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45937.217976388885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45937.217976388885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45937.217976388885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45937.217976388885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45937.217976388885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45937.217976388885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45937.217976388885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45937.217976388885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45937.217976388885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45937.217976388885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45937.217976388885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45937.217976388885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45937.217976388885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45937.217976388885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45937.217976388885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45937.217976388885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45937.217976388885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45937.217976388885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45937.217976388885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45937.217976388885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45937.217976388885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45937.217976388885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45937.217976388885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45937.217976388885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45937.217976388885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45937.217976388885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45937.217976388885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45937.217976388885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45937.217976388885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45937.217976388885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45937.217976388885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45937.217976388885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45937.217976388885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45937.217976388885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45937.217976388885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45937.217976388885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45937.217976388885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45937.217976388885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45937.217976388885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45937.217976388885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45937.217976388885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45937.217976388885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45937.217976388885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45937.217976388885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45937.217976388885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45937.217976388885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45937.217976388885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45937.217976388885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45937.217976388885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45937.217976388885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45937.217976388885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45937.217976388885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45937.217976388885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45937.217976388885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45937.217976388885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45937.217976388885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45937.217976388885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45937.217976388885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45937.217976388885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45937.217976388885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45937.217976388885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45937.217976388885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45937.217976388885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45937.217976388885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45937.217976388885</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8"/>
  <sheetViews>
    <sheetView tabSelected="1" workbookViewId="0">
      <selection activeCell="F9" sqref="F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233.7372587962891</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2.0610319444385823</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0.45350879629404517</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1</v>
      </c>
      <c r="D5" s="143" t="s">
        <v>35194</v>
      </c>
      <c r="E5" s="144" t="s">
        <v>38964</v>
      </c>
      <c r="F5" s="145">
        <v>45937.158402777779</v>
      </c>
      <c r="G5" s="146">
        <f ca="1">IFERROR(NOW()-F5,"")</f>
        <v>5.9573611106316093E-2</v>
      </c>
      <c r="H5" s="145">
        <v>45937.164027777777</v>
      </c>
      <c r="I5" s="141" t="str">
        <f>IFERROR(VLOOKUP(D5,DB!A:F,6,0),"")</f>
        <v>Generator-SG</v>
      </c>
      <c r="J5" s="141" t="str">
        <f>IFERROR(VLOOKUP(D5,DB!A:G,7,0),"")</f>
        <v>Dead</v>
      </c>
      <c r="K5" s="148" t="s">
        <v>39065</v>
      </c>
      <c r="L5" s="143" t="str">
        <f>IFERROR(VLOOKUP(D5,DB!A:I,9,0),"")</f>
        <v>Latis</v>
      </c>
    </row>
    <row r="6" spans="1:16" ht="15" customHeight="1">
      <c r="A6" s="141" t="s">
        <v>39066</v>
      </c>
      <c r="B6" s="141" t="str">
        <f>IFERROR(VLOOKUP(D6,DB!A:K,11,0),"")</f>
        <v>R4</v>
      </c>
      <c r="C6" s="142">
        <v>2</v>
      </c>
      <c r="D6" s="143" t="s">
        <v>37069</v>
      </c>
      <c r="E6" s="144" t="s">
        <v>38964</v>
      </c>
      <c r="F6" s="145">
        <v>45937.180335648147</v>
      </c>
      <c r="G6" s="146">
        <f ca="1">IFERROR(NOW()-F6,"")</f>
        <v>3.7640740738424938E-2</v>
      </c>
      <c r="H6" s="145">
        <v>45937.173946759256</v>
      </c>
      <c r="I6" s="141" t="str">
        <f>IFERROR(VLOOKUP(D6,DB!A:F,6,0),"")</f>
        <v>SCECO</v>
      </c>
      <c r="J6" s="141" t="str">
        <f>IFERROR(VLOOKUP(D6,DB!A:G,7,0),"")</f>
        <v>Vandalized</v>
      </c>
      <c r="K6" s="148" t="s">
        <v>39067</v>
      </c>
      <c r="L6" s="143" t="str">
        <f>IFERROR(VLOOKUP(D6,DB!A:I,9,0),"")</f>
        <v>Latis</v>
      </c>
    </row>
    <row r="7" spans="1:16" ht="15" customHeight="1">
      <c r="A7" s="141" t="s">
        <v>39068</v>
      </c>
      <c r="B7" s="141" t="str">
        <f>IFERROR(VLOOKUP(D7,DB!A:K,11,0),"")</f>
        <v>R4</v>
      </c>
      <c r="C7" s="142">
        <v>1</v>
      </c>
      <c r="D7" s="143" t="s">
        <v>36364</v>
      </c>
      <c r="E7" s="144" t="s">
        <v>38964</v>
      </c>
      <c r="F7" s="145">
        <v>45937.213888888888</v>
      </c>
      <c r="G7" s="146">
        <f ca="1">IFERROR(NOW()-F7,"")</f>
        <v>4.0874999976949766E-3</v>
      </c>
      <c r="H7" s="145">
        <v>45937.208043981482</v>
      </c>
      <c r="I7" s="141" t="str">
        <f>IFERROR(VLOOKUP(D7,DB!A:F,6,0),"")</f>
        <v>SCECO</v>
      </c>
      <c r="J7" s="141" t="str">
        <f>IFERROR(VLOOKUP(D7,DB!A:G,7,0),"")</f>
        <v>In progress</v>
      </c>
      <c r="K7" s="148" t="s">
        <v>39069</v>
      </c>
      <c r="L7" s="143" t="str">
        <f>IFERROR(VLOOKUP(D7,DB!A:I,9,0),"")</f>
        <v>Latis</v>
      </c>
    </row>
    <row r="8" spans="1:16" ht="15" customHeight="1">
      <c r="A8" s="141"/>
      <c r="B8" s="141" t="str">
        <f>IFERROR(VLOOKUP(D8,DB!A:K,11,0),"")</f>
        <v/>
      </c>
      <c r="C8" s="142"/>
      <c r="D8" s="143"/>
      <c r="E8" s="144"/>
      <c r="F8" s="145"/>
      <c r="G8" s="146">
        <f ca="1">IFERROR(NOW()-F8,"")</f>
        <v>45937.217976388885</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45937.217976388885</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45937.217976388885</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45937.217976388885</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45937.217976388885</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45937.217976388885</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45937.217976388885</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45937.217976388885</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45937.217976388885</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45937.217976388885</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45937.217976388885</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45937.217976388885</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45937.217976388885</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45937.217976388885</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45937.217976388885</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45937.217976388885</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45937.217976388885</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45937.217976388885</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45937.217976388885</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45937.217976388885</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45937.217976388885</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45937.217976388885</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45937.217976388885</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45937.217976388885</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45937.217976388885</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45937.217976388885</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45937.217976388885</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45937.217976388885</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45937.217976388885</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45937.217976388885</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45937.217976388885</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45937.217976388885</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45937.217976388885</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45937.217976388885</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45937.217976388885</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45937.217976388885</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45937.217976388885</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45937.217976388885</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45937.217976388885</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45937.217976388885</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45937.217976388885</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45937.217976388885</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45937.217976388885</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45937.217976388885</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45937.217976388885</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45937.217976388885</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45937.217976388885</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45937.217976388885</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45937.217976388885</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45937.217976388885</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45937.217976388885</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45937.217976388885</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45937.217976388885</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45937.217976388885</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45937.217976388885</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45937.217976388885</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45937.217976388885</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45937.217976388885</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45937.217976388885</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45937.217976388885</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45937.217976388885</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45937.217976388885</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45937.217976388885</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45937.217976388885</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45937.217976388885</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45937.217976388885</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45937.217976388885</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45937.217976388885</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45937.217976388885</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45937.217976388885</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45937.217976388885</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45937.217976388885</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45937.217976388885</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45937.217976388885</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45937.217976388885</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45937.217976388885</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45937.217976388885</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45937.217976388885</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45937.217976388885</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45937.217976388885</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45937.217976388885</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45937.217976388885</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45937.217976388885</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45937.217976388885</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45937.217976388885</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45937.217976388885</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45937.217976388885</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45937.217976388885</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45937.217976388885</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45937.217976388885</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45937.217976388885</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45937.217976388885</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45937.217976388885</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45937.217976388885</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45937.217976388885</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45937.217976388885</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45937.217976388885</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45937.217976388885</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45937.217976388885</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45937.217976388885</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45937.217976388885</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45937.217976388885</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45937.217976388885</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45937.217976388885</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45937.217976388885</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45937.217976388885</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45937.217976388885</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45937.217976388885</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45937.217976388885</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45937.217976388885</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45937.217976388885</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45937.217976388885</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45937.217976388885</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45937.217976388885</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45937.217976388885</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45937.217976388885</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45937.217976388885</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45937.217976388885</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45937.217976388885</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45937.217976388885</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45937.217976388885</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45937.217976388885</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45937.217976388885</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45937.217976388885</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45937.217976388885</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45937.217976388885</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45937.217976388885</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45937.217976388885</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45937.217976388885</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45937.217976388885</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45937.217976388885</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45937.217976388885</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45937.217976388885</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45937.217976388885</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45937.217976388885</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45937.217976388885</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45937.217976388885</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45937.217976388885</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45937.217976388885</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45937.217976388885</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45937.217976388885</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45937.217976388885</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45937.217976388885</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45937.217976388885</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45937.217976388885</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45937.217976388885</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45937.217976388885</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45937.217976388885</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45937.217976388885</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45937.217976388885</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45937.217976388885</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45937.217976388885</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45937.217976388885</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45937.217976388885</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45937.217976388885</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45937.217976388885</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45937.217976388885</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45937.217976388885</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45937.217976388885</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45937.217976388885</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45937.217976388885</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45937.217976388885</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45937.217976388885</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45937.217976388885</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45937.217976388885</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45937.217976388885</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45937.217976388885</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45937.217976388885</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45937.217976388885</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45937.217976388885</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45937.217976388885</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45937.217976388885</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45937.217976388885</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45937.217976388885</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45937.217976388885</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45937.217976388885</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45937.217976388885</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45937.217976388885</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45937.217976388885</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45937.217976388885</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45937.217976388885</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45937.217976388885</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45937.217976388885</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45937.217976388885</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45937.217976388885</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45937.217976388885</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45937.217976388885</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45937.217976388885</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45937.217976388885</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45937.217976388885</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45937.217976388885</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45937.217976388885</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45937.217976388885</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45937.217976388885</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45937.217976388885</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45937.217976388885</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45937.217976388885</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45937.217976388885</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45937.217976388885</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45937.217976388885</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45937.217976388885</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45937.217976388885</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45937.217976388885</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45937.217976388885</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45937.217976388885</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45937.217976388885</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45937.217976388885</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45937.217976388885</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45937.217976388885</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45937.217976388885</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45937.217976388885</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45937.217976388885</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45937.217976388885</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45937.217976388885</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45937.217976388885</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45937.217976388885</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45937.217976388885</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45937.217976388885</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45937.217976388885</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45937.217976388885</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45937.217976388885</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45937.217976388885</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45937.217976388885</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45937.217976388885</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45937.217976388885</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45937.217976388885</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45937.217976388885</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45937.217976388885</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45937.217976388885</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45937.217976388885</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45937.217976388885</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45937.217976388885</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45937.217976388885</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45937.217976388885</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45937.217976388885</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45937.217976388885</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45937.217976388885</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45937.217976388885</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45937.217976388885</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45937.217976388885</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45937.217976388885</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45937.217976388885</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45937.217976388885</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45937.217976388885</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45937.217976388885</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45937.217976388885</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45937.217976388885</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45937.217976388885</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45937.217976388885</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45937.217976388885</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45937.217976388885</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45937.217976388885</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45937.217976388885</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45937.217976388885</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45937.217976388885</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45937.217976388885</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45937.217976388885</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45937.217976388885</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45937.217976388885</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45937.217976388885</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45937.217976388885</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45937.217976388885</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45937.217976388885</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45937.217976388885</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45937.217976388885</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45937.217976388885</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45937.217976388885</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45937.217976388885</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45937.217976388885</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45937.217976388885</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45937.217976388885</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45937.217976388885</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45937.217976388885</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45937.217976388885</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45937.217976388885</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45937.217976388885</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45937.217976388885</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45937.217976388885</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45937.217976388885</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45937.217976388885</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45937.217976388885</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45937.217976388885</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45937.217976388885</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45937.217976388885</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45937.217976388885</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45937.217976388885</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45937.217976388885</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45937.217976388885</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45937.217976388885</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45937.217976388885</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45937.217976388885</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45937.217976388885</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45937.217976388885</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45937.217976388885</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45937.217976388885</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45937.217976388885</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45937.217976388885</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45937.217976388885</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45937.217976388885</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45937.217976388885</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45937.217976388885</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45937.217976388885</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45937.217976388885</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45937.217976388885</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45937.217976388885</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45937.217976388885</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45937.217976388885</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45937.217976388885</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45937.217976388885</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45937.217976388885</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45937.217976388885</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45937.217976388885</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45937.217976388885</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45937.217976388885</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45937.217976388885</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45937.217976388885</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45937.217976388885</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45937.217976388885</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45937.217976388885</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45937.217976388885</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45937.217976388885</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45937.217976388885</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45937.217976388885</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45937.217976388885</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45937.217976388885</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45937.217976388885</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45937.217976388885</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45937.217976388885</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45937.217976388885</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45937.217976388885</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45937.217976388885</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45937.217976388885</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45937.217976388885</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45937.217976388885</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45937.217976388885</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45937.217976388885</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45937.217976388885</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45937.217976388885</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45937.217976388885</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45937.217976388885</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45937.217976388885</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45937.217976388885</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45937.217976388885</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45937.217976388885</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45937.217976388885</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45937.217976388885</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45937.217976388885</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45937.217976388885</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45937.217976388885</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45937.217976388885</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45937.217976388885</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45937.217976388885</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45937.217976388885</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45937.217976388885</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45937.217976388885</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45937.217976388885</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45937.217976388885</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45937.217976388885</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45937.217976388885</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45937.217976388885</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45937.217976388885</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45937.217976388885</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45937.217976388885</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45937.217976388885</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45937.217976388885</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45937.217976388885</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45937.217976388885</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45937.217976388885</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45937.217976388885</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45937.217976388885</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45937.217976388885</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45937.217976388885</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45937.217976388885</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45937.217976388885</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45937.217976388885</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45937.217976388885</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45937.217976388885</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45937.217976388885</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45937.217976388885</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45937.217976388885</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45937.217976388885</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45937.217976388885</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45937.217976388885</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45937.217976388885</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45937.217976388885</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45937.217976388885</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45937.217976388885</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45937.217976388885</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45937.217976388885</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45937.217976388885</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45937.217976388885</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45937.217976388885</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45937.217976388885</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45937.217976388885</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45937.217976388885</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45937.217976388885</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45937.217976388885</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45937.217976388885</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45937.217976388885</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45937.217976388885</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45937.217976388885</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45937.217976388885</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45937.217976388885</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45937.217976388885</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45937.217976388885</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45937.217976388885</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45937.217976388885</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45937.217976388885</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45937.217976388885</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45937.217976388885</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45937.217976388885</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45937.217976388885</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45937.217976388885</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45937.217976388885</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45937.217976388885</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45937.217976388885</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45937.217976388885</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45937.217976388885</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45937.217976388885</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45937.217976388885</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45937.217976388885</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45937.217976388885</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45937.217976388885</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45937.217976388885</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45937.217976388885</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45937.217976388885</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45937.217976388885</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45937.217976388885</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45937.217976388885</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45937.217976388885</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45937.217976388885</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45937.217976388885</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45937.217976388885</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45937.217976388885</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45937.217976388885</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45937.217976388885</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45937.217976388885</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45937.217976388885</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45937.217976388885</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45937.217976388885</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45937.217976388885</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45937.217976388885</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45937.217976388885</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45937.217976388885</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45937.217976388885</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45937.217976388885</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45937.217976388885</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45937.217976388885</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45937.217976388885</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45937.217976388885</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45937.217976388885</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45937.217976388885</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45937.217976388885</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45937.217976388885</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45937.217976388885</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45937.217976388885</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45937.217976388885</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45937.217976388885</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45937.217976388885</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45937.217976388885</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45937.217976388885</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45937.217976388885</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45937.217976388885</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45937.217976388885</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45937.217976388885</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45937.217976388885</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45937.217976388885</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45937.217976388885</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45937.217976388885</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45937.217976388885</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45937.217976388885</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45937.217976388885</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45937.217976388885</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45937.217976388885</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45937.217976388885</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45937.217976388885</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45937.217976388885</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45937.217976388885</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45937.217976388885</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45937.217976388885</v>
      </c>
      <c r="H487" s="145"/>
      <c r="I487" s="141" t="str">
        <f>IFERROR(VLOOKUP(D487,DB!A:F,6,0),"")</f>
        <v/>
      </c>
      <c r="J487" s="141" t="str">
        <f>IFERROR(VLOOKUP(D487,DB!A:G,7,0),"")</f>
        <v/>
      </c>
      <c r="K487" s="148"/>
      <c r="L487" s="143" t="str">
        <f>IFERROR(VLOOKUP(D487,DB!A:I,9,0),"")</f>
        <v/>
      </c>
    </row>
    <row r="488" spans="1:12" ht="15" customHeight="1">
      <c r="A488" s="149"/>
      <c r="B488" s="149" t="str">
        <f>IFERROR(VLOOKUP(D488,DB!A:K,11,0),"")</f>
        <v/>
      </c>
      <c r="C488" s="150"/>
      <c r="D488" s="151"/>
      <c r="E488" s="152"/>
      <c r="F488" s="153"/>
      <c r="G488" s="154">
        <f ca="1">IFERROR(NOW()-F488,"")</f>
        <v>45937.217976388885</v>
      </c>
      <c r="H488" s="153"/>
      <c r="I488" s="149" t="str">
        <f>IFERROR(VLOOKUP(D488,DB!A:F,6,0),"")</f>
        <v/>
      </c>
      <c r="J488" s="149" t="str">
        <f>IFERROR(VLOOKUP(D488,DB!A:G,7,0),"")</f>
        <v/>
      </c>
      <c r="K488" s="155"/>
      <c r="L488" s="151" t="str">
        <f>IFERROR(VLOOKUP(D488,DB!A:I,9,0),"")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45.385916203696979</v>
      </c>
      <c r="H2" s="38">
        <v>45891.790393518517</v>
      </c>
      <c r="I2" s="37" t="str">
        <f>IFERROR(VLOOKUP(D2,DB!A:F,6,0),"")</f>
        <v>Generator-SG</v>
      </c>
      <c r="J2" s="37" t="str">
        <f>IFERROR(VLOOKUP(D2,DB!A:G,7,0),"")</f>
        <v>Vandalized</v>
      </c>
      <c r="K2" s="37" t="s">
        <v>39071</v>
      </c>
      <c r="L2" s="37" t="str">
        <f>IFERROR(VLOOKUP(D2,DB!A:I,9,0),"")</f>
        <v>Latis</v>
      </c>
      <c r="M2" s="136"/>
    </row>
    <row r="3" spans="1:13" ht="30.75">
      <c r="A3" s="37" t="s">
        <v>39072</v>
      </c>
      <c r="B3" s="37" t="str">
        <f>IFERROR(VLOOKUP(D3,DB!A:K,11,0),"")</f>
        <v>R5</v>
      </c>
      <c r="C3" s="37">
        <v>1</v>
      </c>
      <c r="D3" s="37" t="s">
        <v>31295</v>
      </c>
      <c r="E3" s="37" t="s">
        <v>39047</v>
      </c>
      <c r="F3" s="38">
        <v>45926.188877314817</v>
      </c>
      <c r="G3" s="39">
        <f ca="1">IFERROR(NOW()-F3,"-")</f>
        <v>11.029099074068654</v>
      </c>
      <c r="H3" s="38">
        <v>45926.158159722225</v>
      </c>
      <c r="I3" s="37" t="str">
        <f>IFERROR(VLOOKUP(D3,DB!A:F,6,0),"")</f>
        <v>SCECO</v>
      </c>
      <c r="J3" s="37" t="str">
        <f>IFERROR(VLOOKUP(D3,DB!A:G,7,0),"")</f>
        <v>Good</v>
      </c>
      <c r="K3" s="37" t="s">
        <v>39073</v>
      </c>
      <c r="L3" s="37" t="str">
        <f>IFERROR(VLOOKUP(D3,DB!A:I,9,0),"")</f>
        <v>Latis</v>
      </c>
      <c r="M3" s="136"/>
    </row>
    <row r="4" spans="1:13" ht="15">
      <c r="A4" s="37"/>
      <c r="B4" s="37" t="str">
        <f>IFERROR(VLOOKUP(D4,DB!A:K,11,0),"")</f>
        <v/>
      </c>
      <c r="C4" s="37"/>
      <c r="D4" s="137"/>
      <c r="E4" s="37"/>
      <c r="F4" s="38"/>
      <c r="G4" s="39">
        <f ca="1">IFERROR(NOW()-F4,"-")</f>
        <v>45937.217976388885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45937.217976388885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45937.217976388885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45937.217976388885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45937.217976388885</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45937.217976388885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45937.217976388885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45937.217976388885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45937.217976388885</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45937.217976388885</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45937.217976388885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45937.217976388885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45937.217976388885</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45937.217976388885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45937.217976388885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45937.217976388885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45937.217976388885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45937.217976388885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45937.217976388885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45937.217976388885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45937.217976388885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45937.217976388885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45937.217976388885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45937.217976388885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45937.217976388885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45937.217976388885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45937.217976388885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45937.217976388885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45937.217976388885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45937.217976388885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45937.217976388885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45937.217976388885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45937.217976388885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45937.217976388885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45937.217976388885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45937.217976388885</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45937.217976388885</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45937.217976388885</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45937.217976388885</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45937.217976388885</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45937.217976388885</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45937.217976388885</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45937.217976388885</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45937.217976388885</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45937.217976388885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45937.217976388885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45937.217976388885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45937.217976388885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45937.217976388885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45937.217976388885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45937.217976388885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45937.217976388885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45937.217976388885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45937.217976388885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45937.217976388885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45937.217976388885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45937.217976388885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45937.217976388885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45937.217976388885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45937.217976388885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45937.217976388885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45937.217976388885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45937.217976388885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45937.217976388885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45937.217976388885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45937.217976388885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45937.217976388885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45937.217976388885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45937.217976388885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45937.217976388885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45937.217976388885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45937.217976388885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45937.217976388885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45937.217976388885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45937.217976388885</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45937.217976388885</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45937.217976388885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45937.217976388885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45937.217976388885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45937.217976388885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45937.217976388885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45937.217976388885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45937.217976388885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45937.217976388885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45937.217976388885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45937.217976388885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45937.217976388885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45937.217976388885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45937.217976388885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45937.217976388885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45937.217976388885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45937.217976388885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45937.217976388885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45937.217976388885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45937.217976388885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45937.217976388885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45937.217976388885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45937.217976388885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45937.217976388885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45937.217976388885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45937.217976388885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45937.217976388885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45937.217976388885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45937.217976388885</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45937.217976388885</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45937.217976388885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45937.217976388885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45937.217976388885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45937.217976388885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45937.217976388885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45937.217976388885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45937.217976388885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45937.217976388885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45937.217976388885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45937.217976388885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45937.217976388885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45937.217976388885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45937.217976388885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45937.217976388885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45937.217976388885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45937.217976388885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45937.217976388885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45937.217976388885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45937.217976388885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45937.217976388885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45937.217976388885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45937.217976388885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45937.217976388885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45937.217976388885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45937.217976388885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45937.217976388885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45937.217976388885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45937.217976388885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45937.217976388885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45937.217976388885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45937.217976388885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45937.217976388885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45937.217976388885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45937.217976388885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45937.217976388885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45937.217976388885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45937.217976388885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45937.217976388885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45937.217976388885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45937.217976388885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45937.217976388885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45937.217976388885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45937.217976388885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45937.217976388885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45937.217976388885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45937.217976388885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45937.217976388885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45937.217976388885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45937.217976388885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45937.217976388885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45937.217976388885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45937.217976388885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45937.217976388885</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45937.217976388885</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20" t="s">
        <v>5398</v>
      </c>
      <c r="C2" s="137">
        <v>1</v>
      </c>
      <c r="D2" s="120" t="s">
        <v>34463</v>
      </c>
      <c r="E2" s="137" t="s">
        <v>39075</v>
      </c>
      <c r="F2" s="138">
        <v>45926.772847222222</v>
      </c>
      <c r="G2" s="89">
        <f ca="1">IFERROR(NOW()-F2,"-")</f>
        <v>10.445129166662809</v>
      </c>
      <c r="H2" s="139">
        <v>45927.449074074102</v>
      </c>
      <c r="I2" s="120" t="str">
        <f>IFERROR(VLOOKUP(D2,DB!A:F,6,0),"")</f>
        <v>SCECO</v>
      </c>
      <c r="J2" s="120" t="str">
        <f>IFERROR(VLOOKUP(D2,DB!A:G,7,0),"")</f>
        <v>Weak</v>
      </c>
      <c r="K2" s="137" t="s">
        <v>39076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45937.217976388885</v>
      </c>
      <c r="H3" s="139">
        <v>45927.987534722219</v>
      </c>
      <c r="I3" s="120" t="str">
        <f>IFERROR(VLOOKUP(D3,DB!A:F,6,0),"")</f>
        <v>SCECO</v>
      </c>
      <c r="J3" s="120" t="str">
        <f>IFERROR(VLOOKUP(D3,DB!A:G,7,0),"")</f>
        <v>Vandalized</v>
      </c>
      <c r="K3" s="137" t="s">
        <v>39077</v>
      </c>
      <c r="L3" s="126" t="str">
        <f>IFERROR(VLOOKUP(D3,DB!A:I,9,0),"")</f>
        <v>Latis</v>
      </c>
    </row>
    <row r="4" spans="1:16383" ht="31.5" customHeight="1">
      <c r="A4" s="137" t="s">
        <v>39078</v>
      </c>
      <c r="B4" s="120" t="s">
        <v>5398</v>
      </c>
      <c r="C4" s="137">
        <v>1</v>
      </c>
      <c r="D4" s="120" t="s">
        <v>32861</v>
      </c>
      <c r="E4" s="137" t="s">
        <v>39075</v>
      </c>
      <c r="F4" s="138">
        <v>45933.880972222221</v>
      </c>
      <c r="G4" s="89">
        <f ca="1">IFERROR(NOW()-F4,"-")</f>
        <v>3.3370041666639736</v>
      </c>
      <c r="H4" s="139">
        <v>45929.455266203702</v>
      </c>
      <c r="I4" s="120" t="str">
        <f>IFERROR(VLOOKUP(D4,DB!A:F,6,0),"")</f>
        <v>SCECO</v>
      </c>
      <c r="J4" s="120" t="str">
        <f>IFERROR(VLOOKUP(D4,DB!A:G,7,0),"")</f>
        <v>In progress</v>
      </c>
      <c r="K4" s="137" t="s">
        <v>39076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20" t="s">
        <v>5398</v>
      </c>
      <c r="C5" s="137">
        <v>1</v>
      </c>
      <c r="D5" s="120" t="s">
        <v>33408</v>
      </c>
      <c r="E5" s="137" t="s">
        <v>38964</v>
      </c>
      <c r="F5" s="138">
        <v>45934.942245370374</v>
      </c>
      <c r="G5" s="89">
        <f ca="1">IFERROR(NOW()-F5,"-")</f>
        <v>2.2757310185115784</v>
      </c>
      <c r="H5" s="139">
        <v>45934.470231481479</v>
      </c>
      <c r="I5" s="120" t="str">
        <f>IFERROR(VLOOKUP(D5,DB!A:F,6,0),"")</f>
        <v>SCECO</v>
      </c>
      <c r="J5" s="120" t="str">
        <f>IFERROR(VLOOKUP(D5,DB!A:G,7,0),"")</f>
        <v>Dead</v>
      </c>
      <c r="K5" s="137" t="s">
        <v>39076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39080</v>
      </c>
      <c r="B6" s="120" t="str">
        <f>IFERROR(VLOOKUP(D6,DB!A:K,11,0),"")</f>
        <v>R6</v>
      </c>
      <c r="C6" s="122">
        <v>1</v>
      </c>
      <c r="D6" s="120" t="s">
        <v>33009</v>
      </c>
      <c r="E6" s="123" t="s">
        <v>38964</v>
      </c>
      <c r="F6" s="124">
        <v>45937.073495370372</v>
      </c>
      <c r="G6" s="89">
        <f ca="1">IFERROR(NOW()-F6,"-")</f>
        <v>0.14448101851303363</v>
      </c>
      <c r="H6" s="124">
        <v>45937.053842592592</v>
      </c>
      <c r="I6" s="120" t="str">
        <f>IFERROR(VLOOKUP(D6,DB!A:F,6,0),"")</f>
        <v>SCECO</v>
      </c>
      <c r="J6" s="119" t="str">
        <f>IFERROR(VLOOKUP(D6,DB!A:G,7,0),"")</f>
        <v>Dead+No BB Design</v>
      </c>
      <c r="K6" s="125" t="s">
        <v>39081</v>
      </c>
      <c r="L6" s="126" t="str">
        <f>IFERROR(VLOOKUP(D6,DB!A:I,9,0),"")</f>
        <v>Latis</v>
      </c>
    </row>
    <row r="7" spans="1:16383" ht="31.5" customHeight="1">
      <c r="A7" s="121"/>
      <c r="B7" s="120" t="str">
        <f>IFERROR(VLOOKUP(D7,DB!A:K,11,0),"")</f>
        <v/>
      </c>
      <c r="C7" s="122"/>
      <c r="D7" s="164"/>
      <c r="E7" s="123"/>
      <c r="F7" s="124"/>
      <c r="G7" s="89">
        <f ca="1">IFERROR(NOW()-F7,"-")</f>
        <v>45937.217976388885</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45937.217976388885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45937.217976388885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45937.217976388885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45937.217976388885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45937.217976388885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45937.217976388885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45937.217976388885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45937.217976388885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45937.217976388885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45937.217976388885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45937.217976388885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45937.217976388885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45937.217976388885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45937.217976388885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45937.217976388885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45937.217976388885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45937.217976388885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45937.217976388885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45937.217976388885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45937.217976388885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45937.217976388885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45937.217976388885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45937.217976388885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45937.217976388885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45937.217976388885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45937.217976388885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45937.217976388885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45937.217976388885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45937.217976388885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45937.217976388885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45937.217976388885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45937.217976388885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45937.217976388885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45937.217976388885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45937.217976388885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45937.217976388885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45937.217976388885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45937.217976388885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45937.217976388885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45937.217976388885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45937.217976388885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45937.217976388885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45937.217976388885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45937.217976388885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45937.217976388885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45937.217976388885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45937.217976388885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45937.217976388885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45937.217976388885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45937.217976388885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45937.217976388885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45937.217976388885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45937.217976388885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45937.217976388885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45937.217976388885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45937.217976388885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45937.217976388885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45937.217976388885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45937.217976388885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45937.217976388885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45937.217976388885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45937.217976388885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45937.217976388885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45937.217976388885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45937.217976388885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45937.217976388885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45937.217976388885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45937.217976388885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45937.217976388885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45937.217976388885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45937.217976388885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45937.217976388885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45937.217976388885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45937.217976388885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45937.217976388885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45937.217976388885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45937.217976388885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45937.217976388885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45937.217976388885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45937.217976388885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45937.217976388885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45937.217976388885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45937.217976388885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45937.217976388885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45937.217976388885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45937.217976388885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45937.217976388885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45937.217976388885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45937.217976388885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45937.217976388885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45937.217976388885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45937.217976388885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45937.217976388885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45937.217976388885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45937.217976388885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45937.217976388885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45937.217976388885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45937.217976388885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45937.217976388885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45937.217976388885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45937.217976388885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45937.217976388885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45937.217976388885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45937.217976388885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45937.217976388885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45937.217976388885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45937.217976388885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45937.217976388885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45937.217976388885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45937.217976388885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45937.217976388885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45937.217976388885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45937.217976388885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45937.217976388885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45937.217976388885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45937.217976388885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45937.217976388885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45937.217976388885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45937.217976388885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45937.217976388885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45937.217976388885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45937.217976388885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45937.217976388885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45937.217976388885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45937.217976388885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45937.217976388885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45937.217976388885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45937.217976388885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45937.217976388885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45937.217976388885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45937.217976388885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45937.217976388885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45937.217976388885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45937.217976388885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45937.217976388885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45937.217976388885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45937.217976388885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45937.217976388885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45937.217976388885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45937.217976388885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45937.217976388885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45937.217976388885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45937.217976388885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45937.217976388885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45937.217976388885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45937.217976388885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45937.217976388885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45937.217976388885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45937.217976388885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45937.217976388885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45937.217976388885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45937.217976388885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45937.217976388885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45937.217976388885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45937.217976388885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45937.217976388885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45937.217976388885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45937.217976388885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45937.217976388885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45937.217976388885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45937.217976388885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45937.217976388885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45937.217976388885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45937.217976388885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45937.217976388885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45937.217976388885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45937.217976388885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45937.217976388885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45937.217976388885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45937.217976388885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45937.217976388885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45937.217976388885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45937.217976388885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45937.217976388885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45937.217976388885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45937.217976388885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45937.217976388885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45937.217976388885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45937.217976388885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45937.217976388885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45937.217976388885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45937.217976388885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45937.217976388885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45937.217976388885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45937.217976388885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45937.217976388885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45937.217976388885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45937.217976388885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45937.217976388885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45937.217976388885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45937.217976388885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45937.217976388885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45937.217976388885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45937.217976388885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45937.217976388885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45937.217976388885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45937.217976388885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45937.217976388885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45937.217976388885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45937.217976388885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45937.217976388885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45937.217976388885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45937.217976388885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45937.217976388885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45937.217976388885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45937.217976388885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45937.217976388885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45937.217976388885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45937.217976388885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45937.217976388885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45937.217976388885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45937.217976388885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45937.217976388885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45937.217976388885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45937.217976388885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45937.217976388885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45937.217976388885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45937.217976388885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45937.217976388885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45937.217976388885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45937.217976388885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45937.217976388885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45937.217976388885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45937.217976388885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45937.217976388885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45937.217976388885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45937.217976388885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45937.217976388885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45937.217976388885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45937.217976388885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45937.217976388885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45937.217976388885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45937.217976388885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45937.217976388885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45937.217976388885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45937.217976388885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45937.217976388885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45937.217976388885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45937.217976388885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45937.217976388885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45937.217976388885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45937.217976388885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45937.217976388885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45937.217976388885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45937.217976388885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45937.217976388885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45937.217976388885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45937.217976388885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45937.217976388885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45937.217976388885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45937.217976388885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45937.217976388885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45937.217976388885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45937.217976388885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45937.217976388885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45937.217976388885</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2025-10-07T02:14:57Z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