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480" documentId="13_ncr:1_{F6CB121F-512D-4AA6-A0C1-0FB36C537598}" xr6:coauthVersionLast="47" xr6:coauthVersionMax="47" xr10:uidLastSave="{64B23931-606F-4120-BB23-454EC5AF1D2A}"/>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<sst xmlns="http://schemas.openxmlformats.org/spreadsheetml/2006/main" count="178599" uniqueCount="39084">
  <si>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</si>
  <si>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</si>
  <si>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</si>
  <si>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</si>
  <si>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</si>
  <si>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</si>
  <si>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</si>
  <si>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</si>
  <si>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</si>
  <si>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</si>
  <si>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</si>
  <si>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</si>
  <si>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</si>
  <si>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</si>
  <si>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</si>
  <si>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</si>
  <si>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</si>
  <si>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</si>
  <si>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</si>
  <si>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</si>
  <si>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</si>
  <si>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</si>
  <si>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</si>
  <si>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</si>
  <si>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</si>
  <si>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</si>
  <si>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</si>
  <si>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</si>
  <si>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</si>
  <si>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</si>
  <si>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</si>
  <si>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</si>
  <si>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</si>
  <si>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</si>
  <si>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</si>
  <si>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</si>
  <si>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</si>
  <si>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</si>
  <si>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</si>
  <si>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</si>
  <si>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</si>
  <si>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</si>
  <si>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</si>
  <si>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</si>
  <si>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</si>
  <si>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</si>
  <si>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</si>
  <si>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</si>
  <si>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</si>
  <si>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</si>
  <si>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</si>
  <si>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</si>
  <si>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</si>
  <si>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</si>
  <si>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</si>
  <si>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</si>
  <si>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</si>
  <si>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</si>
  <si>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</si>
  <si>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</si>
  <si>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</si>
  <si>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</si>
  <si>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</si>
  <si>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</si>
  <si>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</si>
  <si>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</si>
  <si>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</si>
  <si>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</si>
  <si>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</si>
  <si>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</si>
  <si>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</si>
  <si>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</si>
  <si>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</si>
  <si>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</si>
  <si>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</si>
  <si>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</si>
  <si>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</si>
  <si>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</si>
  <si>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</si>
  <si>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</si>
  <si>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</si>
  <si>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</si>
  <si>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</si>
  <si>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</si>
  <si>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</si>
  <si>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</si>
  <si>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</si>
  <si>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</si>
  <si>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</si>
  <si>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</si>
  <si>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</si>
  <si>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</si>
  <si>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</si>
  <si>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</si>
  <si>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</si>
  <si>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</si>
  <si>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</si>
  <si>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</si>
  <si>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</si>
  <si>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</si>
  <si>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</si>
  <si>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</si>
  <si>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</si>
  <si>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</si>
  <si>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</si>
  <si>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</si>
  <si>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</si>
  <si>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</si>
  <si>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</si>
  <si>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</si>
  <si>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</si>
  <si>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</si>
  <si>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</si>
  <si>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</si>
  <si>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</si>
  <si>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</si>
  <si>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</si>
  <si>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</si>
  <si>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</si>
  <si>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</si>
  <si>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</si>
  <si>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</si>
  <si>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</si>
  <si>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</si>
  <si>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</si>
  <si>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</si>
  <si>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</si>
  <si>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</si>
  <si>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</si>
  <si>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</si>
  <si>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</si>
  <si>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</si>
  <si>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</si>
  <si>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</si>
  <si>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</si>
  <si>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</si>
  <si>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</si>
  <si>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</si>
  <si>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</si>
  <si>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</si>
  <si>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</si>
  <si>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</si>
  <si>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</si>
  <si>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</si>
  <si>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</si>
  <si>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</si>
  <si>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</si>
  <si>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</si>
  <si>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</si>
  <si>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</si>
  <si>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</si>
  <si>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</si>
  <si>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</si>
  <si>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</si>
  <si>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</si>
  <si>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</si>
  <si>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</si>
  <si>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</si>
  <si>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</si>
  <si>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</si>
  <si>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</si>
  <si>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</si>
  <si>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</si>
  <si>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</si>
  <si>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</si>
  <si>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</si>
  <si>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</si>
  <si>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</si>
  <si>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</si>
  <si>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</si>
  <si>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</si>
  <si>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</si>
  <si>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</si>
  <si>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</si>
  <si>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</si>
  <si>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</si>
  <si>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</si>
  <si>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</si>
  <si>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</si>
  <si>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</si>
  <si>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</si>
  <si>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</si>
  <si>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</si>
  <si>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</si>
  <si>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</si>
  <si>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</si>
  <si>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</si>
  <si>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</si>
  <si>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</si>
  <si>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</si>
  <si>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</si>
  <si>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</si>
  <si>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</si>
  <si>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</si>
  <si>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</si>
  <si>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</si>
  <si>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</si>
  <si>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</si>
  <si>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</si>
  <si>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</si>
  <si>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</si>
  <si>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</si>
  <si>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</si>
  <si>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</si>
  <si>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</si>
  <si>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</si>
  <si>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</si>
  <si>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</si>
  <si>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</si>
  <si>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</si>
  <si>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</si>
  <si>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</si>
  <si>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</si>
  <si>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</si>
  <si>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</si>
  <si>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</si>
  <si>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</si>
  <si>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</si>
  <si>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</si>
  <si>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</si>
  <si>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</si>
  <si>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</si>
  <si>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</si>
  <si>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</si>
  <si>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</si>
  <si>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</si>
  <si>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</si>
  <si>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</si>
  <si>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</si>
  <si>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</si>
  <si>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</si>
  <si>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</si>
  <si>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</si>
  <si>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</si>
  <si>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</si>
  <si>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</si>
  <si>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</si>
  <si>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</si>
  <si>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</si>
  <si>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</si>
  <si>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</si>
  <si>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</si>
  <si>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</si>
  <si>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</si>
  <si>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</si>
  <si>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</si>
  <si>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</si>
  <si>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</si>
  <si>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</si>
  <si>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</si>
  <si>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</si>
  <si>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</si>
  <si>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</si>
  <si>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</si>
  <si>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</si>
  <si>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</si>
  <si>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</si>
  <si>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</si>
  <si>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</si>
  <si>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</si>
  <si>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</si>
  <si>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</si>
  <si>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</si>
  <si>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</si>
  <si>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</si>
  <si>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</si>
  <si>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</si>
  <si>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</si>
  <si>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</si>
  <si>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</si>
  <si>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</si>
  <si>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</si>
  <si>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</si>
  <si>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</si>
  <si>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</si>
  <si>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</si>
  <si>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</si>
  <si>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</si>
  <si>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</si>
  <si>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</si>
  <si>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</si>
  <si>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</si>
  <si>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</si>
  <si>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</si>
  <si>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</si>
  <si>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</si>
  <si>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</si>
  <si>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</si>
  <si>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</si>
  <si>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</si>
  <si>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</si>
  <si>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</si>
  <si>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</si>
  <si>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</si>
  <si>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</si>
  <si>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</si>
  <si>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</si>
  <si>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</si>
  <si>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</si>
  <si>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</si>
  <si>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</si>
  <si>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</si>
  <si>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</si>
  <si>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</si>
  <si>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</si>
  <si>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</si>
  <si>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</si>
  <si>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</si>
  <si>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</si>
  <si>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</si>
  <si>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</si>
  <si>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</si>
  <si>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</si>
  <si>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</si>
  <si>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</si>
  <si>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</si>
  <si>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</si>
  <si>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</si>
  <si>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</si>
  <si>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</si>
  <si>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</si>
  <si>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</si>
  <si>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</si>
  <si>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</si>
  <si>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</si>
  <si>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</si>
  <si>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</si>
  <si>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</si>
  <si>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</si>
  <si>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</si>
  <si>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</si>
  <si>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</si>
  <si>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</si>
  <si>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</si>
  <si>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</si>
  <si>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</si>
  <si>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</si>
  <si>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</si>
  <si>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</si>
  <si>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</si>
  <si>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</si>
  <si>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</si>
  <si>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</si>
  <si>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</si>
  <si>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</si>
  <si>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</si>
  <si>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</si>
  <si>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</si>
  <si>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</si>
  <si>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</si>
  <si>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</si>
  <si>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</si>
  <si>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</si>
  <si>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</si>
  <si>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</si>
  <si>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</si>
  <si>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</si>
  <si>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</si>
  <si>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</si>
  <si>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</si>
  <si>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</si>
  <si>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</si>
  <si>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</si>
  <si>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</si>
  <si>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</si>
  <si>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</si>
  <si>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</si>
  <si>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</si>
  <si>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</si>
  <si>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</si>
  <si>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</si>
  <si>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</si>
  <si>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</si>
  <si>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</si>
  <si>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</si>
  <si>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</si>
  <si>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</si>
  <si>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</si>
  <si>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</si>
  <si>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</si>
  <si>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</si>
  <si>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</si>
  <si>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</si>
  <si>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</si>
  <si>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</si>
  <si>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</si>
  <si>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</si>
  <si>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</si>
  <si>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</si>
  <si>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</si>
  <si>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</si>
  <si>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</si>
  <si>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</si>
  <si>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</si>
  <si>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</si>
  <si>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</si>
  <si>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</si>
  <si>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</si>
  <si>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</si>
  <si>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</si>
  <si>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</si>
  <si>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</si>
  <si>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</si>
  <si>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</si>
  <si>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</si>
  <si>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</si>
  <si>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</si>
  <si>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</si>
  <si>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</si>
  <si>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</si>
  <si>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</si>
  <si>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</si>
  <si>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</si>
  <si>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</si>
  <si>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</si>
  <si>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</si>
  <si>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</si>
  <si>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</si>
  <si>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</si>
  <si>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</si>
  <si>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</si>
  <si>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</si>
  <si>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</si>
  <si>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</si>
  <si>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</si>
  <si>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</si>
  <si>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</si>
  <si>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</si>
  <si>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</si>
  <si>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</si>
  <si>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</si>
  <si>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</si>
  <si>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</si>
  <si>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</si>
  <si>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</si>
  <si>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</si>
  <si>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</si>
  <si>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</si>
  <si>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</si>
  <si>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</si>
  <si>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</si>
  <si>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</si>
  <si>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</si>
  <si>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</si>
  <si>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</si>
  <si>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</si>
  <si>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</si>
  <si>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</si>
  <si>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</si>
  <si>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</si>
  <si>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</si>
  <si>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</si>
  <si>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</si>
  <si>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</si>
  <si>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</si>
  <si>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</si>
  <si>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</si>
  <si>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</si>
  <si>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</si>
  <si>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</si>
  <si>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</si>
  <si>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</si>
  <si>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</si>
  <si>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</si>
  <si>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</si>
  <si>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</si>
  <si>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</si>
  <si>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</si>
  <si>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</si>
  <si>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</si>
  <si>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</si>
  <si>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</si>
  <si>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</si>
  <si>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</si>
  <si>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</si>
  <si>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</si>
  <si>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</si>
  <si>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</si>
  <si>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</si>
  <si>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</si>
  <si>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</si>
  <si>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</si>
  <si>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</si>
  <si>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</si>
  <si>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</si>
  <si>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</si>
  <si>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</si>
  <si>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</si>
  <si>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</si>
  <si>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</si>
  <si>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</si>
  <si>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</si>
  <si>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</si>
  <si>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</si>
  <si>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</si>
  <si>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</si>
  <si>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</si>
  <si>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</si>
  <si>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</si>
  <si>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</si>
  <si>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</si>
  <si>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</si>
  <si>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</si>
  <si>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</si>
  <si>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</si>
  <si>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</si>
  <si>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</si>
  <si>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</si>
  <si>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</si>
  <si>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</si>
  <si>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</si>
  <si>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</si>
  <si>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</si>
  <si>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</si>
  <si>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</si>
  <si>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</si>
  <si>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</si>
  <si>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</si>
  <si>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</si>
  <si>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</si>
  <si>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</si>
  <si>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</si>
  <si>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</si>
  <si>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</si>
  <si>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</si>
  <si>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</si>
  <si>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</si>
  <si>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</si>
  <si>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</si>
  <si>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</si>
  <si>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</si>
  <si>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</si>
  <si>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</si>
  <si>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</si>
  <si>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</si>
  <si>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</si>
  <si>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</si>
  <si>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</si>
  <si>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</si>
  <si>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</si>
  <si>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</si>
  <si>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</si>
  <si>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</si>
  <si>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</si>
  <si>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</si>
  <si>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</si>
  <si>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</si>
  <si>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</si>
  <si>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</si>
  <si>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</si>
  <si>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</si>
  <si>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</si>
  <si>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</si>
  <si>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</si>
  <si>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</si>
  <si>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</si>
  <si>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</si>
  <si>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</si>
  <si>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</si>
  <si>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</si>
  <si>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</si>
  <si>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</si>
  <si>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</si>
  <si>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</si>
  <si>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</si>
  <si>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</si>
  <si>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</si>
  <si>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</si>
  <si>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</si>
  <si>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</si>
  <si>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</si>
  <si>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</si>
  <si>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</si>
  <si>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</si>
  <si>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</si>
  <si>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</si>
  <si>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</si>
  <si>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</si>
  <si>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</si>
  <si>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</si>
  <si>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</si>
  <si>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</si>
  <si>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</si>
  <si>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</si>
  <si>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</si>
  <si>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</si>
  <si>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</si>
  <si>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</si>
  <si>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</si>
  <si>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</si>
  <si>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</si>
  <si>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</si>
  <si>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</si>
  <si>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</si>
  <si>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</si>
  <si>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</si>
  <si>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</si>
  <si>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</si>
  <si>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</si>
  <si>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</si>
  <si>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</si>
  <si>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</si>
  <si>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</si>
  <si>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</si>
  <si>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</si>
  <si>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</si>
  <si>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</si>
  <si>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</si>
  <si>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</si>
  <si>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</si>
  <si>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</si>
  <si>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</si>
  <si>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</si>
  <si>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</si>
  <si>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</si>
  <si>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</si>
  <si>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</si>
  <si>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</si>
  <si>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</si>
  <si>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</si>
  <si>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</si>
  <si>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</si>
  <si>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</si>
  <si>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</si>
  <si>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</si>
  <si>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</si>
  <si>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</si>
  <si>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</si>
  <si>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</si>
  <si>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</si>
  <si>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</si>
  <si>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</si>
  <si>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</si>
  <si>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</si>
  <si>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</si>
  <si>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</si>
  <si>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</si>
  <si>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</si>
  <si>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</si>
  <si>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</si>
  <si>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</si>
  <si>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</si>
  <si>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</si>
  <si>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</si>
  <si>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</si>
  <si>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</si>
  <si>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</si>
  <si>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</si>
  <si>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</si>
  <si>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</si>
  <si>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</si>
  <si>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</si>
  <si>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</si>
  <si>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</si>
  <si>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</si>
  <si>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</si>
  <si>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</si>
  <si>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</si>
  <si>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</si>
  <si>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</si>
  <si>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</si>
  <si>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</si>
  <si>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</si>
  <si>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</si>
  <si>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</si>
  <si>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</si>
  <si>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</si>
  <si>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</si>
  <si>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</si>
  <si>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</si>
  <si>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</si>
  <si>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</si>
  <si>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</si>
  <si>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</si>
  <si>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</si>
  <si>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</si>
  <si>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</si>
  <si>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</si>
  <si>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</si>
  <si>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</si>
  <si>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</si>
  <si>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</si>
  <si>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</si>
  <si>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</si>
  <si>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</si>
  <si>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</si>
  <si>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</si>
  <si>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</si>
  <si>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</si>
  <si>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</si>
  <si>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</si>
  <si>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</si>
  <si>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</si>
  <si>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</si>
  <si>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</si>
  <si>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</si>
  <si>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</si>
  <si>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</si>
  <si>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</si>
  <si>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</si>
  <si>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</si>
  <si>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</si>
  <si>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</si>
  <si>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</si>
  <si>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</si>
  <si>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</si>
  <si>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</si>
  <si>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</si>
  <si>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</si>
  <si>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</si>
  <si>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</si>
  <si>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</si>
  <si>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</si>
  <si>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</si>
  <si>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</si>
  <si>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</si>
  <si>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</si>
  <si>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</si>
  <si>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</si>
  <si>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</si>
  <si>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</si>
  <si>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</si>
  <si>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</si>
  <si>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</si>
  <si>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</si>
  <si>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</si>
  <si>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</si>
  <si>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</si>
  <si>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</si>
  <si>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</si>
  <si>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</si>
  <si>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</si>
  <si>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</si>
  <si>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</si>
  <si>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</si>
  <si>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</si>
  <si>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</si>
  <si>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</si>
  <si>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</si>
  <si>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</si>
  <si>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</si>
  <si>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</si>
  <si>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</si>
  <si>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</si>
  <si>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</si>
  <si>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</si>
  <si>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</si>
  <si>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</si>
  <si>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</si>
  <si>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</si>
  <si>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</si>
  <si>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</si>
  <si>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</si>
  <si>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</si>
  <si>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</si>
  <si>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</si>
  <si>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</si>
  <si>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</si>
  <si>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</si>
  <si>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</si>
  <si>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</si>
  <si>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</si>
  <si>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</si>
  <si>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</si>
  <si>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</si>
  <si>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</si>
  <si>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</si>
  <si>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</si>
  <si>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</si>
  <si>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</si>
  <si>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</si>
  <si>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</si>
  <si>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</si>
  <si>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</si>
  <si>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</si>
  <si>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</si>
  <si>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</si>
  <si>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</si>
  <si>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</si>
  <si>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</si>
  <si>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</si>
  <si>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</si>
  <si>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</si>
  <si>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</si>
  <si>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</si>
  <si>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</si>
  <si>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</si>
  <si>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</si>
  <si>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</si>
  <si>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</si>
  <si>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</si>
  <si>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</si>
  <si>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</si>
  <si>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</si>
  <si>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</si>
  <si>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</si>
  <si>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</si>
  <si>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</si>
  <si>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</si>
  <si>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</si>
  <si>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</si>
  <si>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</si>
  <si>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</si>
  <si>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</si>
  <si>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</si>
  <si>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</si>
  <si>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</si>
  <si>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</si>
  <si>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</si>
  <si>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</si>
  <si>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</si>
  <si>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</si>
  <si>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</si>
  <si>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</si>
  <si>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</si>
  <si>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</si>
  <si>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</si>
  <si>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</si>
  <si>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</si>
  <si>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</si>
  <si>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</si>
  <si>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</si>
  <si>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</si>
  <si>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</si>
  <si>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</si>
  <si>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</si>
  <si>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</si>
  <si>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</si>
  <si>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</si>
  <si>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</si>
  <si>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</si>
  <si>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</si>
  <si>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</si>
  <si>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</si>
  <si>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</si>
  <si>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</si>
  <si>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</si>
  <si>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</si>
  <si>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</si>
  <si>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</si>
  <si>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</si>
  <si>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</si>
  <si>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</si>
  <si>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</si>
  <si>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</si>
  <si>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</si>
  <si>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</si>
  <si>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</si>
  <si>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</si>
  <si>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</si>
  <si>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</si>
  <si>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</si>
  <si>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</si>
  <si>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</si>
  <si>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</si>
  <si>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</si>
  <si>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</si>
  <si>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</si>
  <si>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</si>
  <si>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</si>
  <si>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</si>
  <si>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</si>
  <si>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</si>
  <si>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</si>
  <si>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</si>
  <si>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</si>
  <si>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</si>
  <si>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</si>
  <si>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</si>
  <si>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</si>
  <si>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</si>
  <si>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</si>
  <si>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</si>
  <si>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</si>
  <si>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</si>
  <si>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</si>
  <si>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</si>
  <si>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</si>
  <si>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</si>
  <si>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</si>
  <si>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</si>
  <si>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</si>
  <si>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</si>
  <si>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</si>
  <si>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</si>
  <si>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</si>
  <si>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</si>
  <si>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</si>
  <si>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</si>
  <si>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</si>
  <si>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</si>
  <si>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</si>
  <si>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</si>
  <si>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</si>
  <si>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</si>
  <si>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</si>
  <si>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</si>
  <si>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</si>
  <si>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</si>
  <si>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</si>
  <si>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</si>
  <si>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</si>
  <si>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</si>
  <si>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</si>
  <si>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</si>
  <si>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</si>
  <si>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</si>
  <si>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</si>
  <si>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</si>
  <si>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</si>
  <si>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</si>
  <si>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</si>
  <si>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</si>
  <si>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</si>
  <si>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</si>
  <si>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</si>
  <si>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</si>
  <si>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</si>
  <si>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</si>
  <si>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</si>
  <si>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</si>
  <si>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</si>
  <si>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</si>
  <si>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</si>
  <si>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</si>
  <si>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</si>
  <si>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</si>
  <si>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</si>
  <si>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</si>
  <si>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</si>
  <si>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</si>
  <si>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</si>
  <si>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</si>
  <si>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</si>
  <si>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</si>
  <si>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</si>
  <si>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</si>
  <si>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</si>
  <si>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</si>
  <si>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</si>
  <si>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</si>
  <si>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</si>
  <si>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</si>
  <si>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</si>
  <si>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</si>
  <si>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</si>
  <si>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</si>
  <si>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</si>
  <si>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</si>
  <si>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</si>
  <si>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</si>
  <si>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</si>
  <si>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</si>
  <si>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</si>
  <si>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</si>
  <si>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</si>
  <si>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</si>
  <si>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</si>
  <si>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</si>
  <si>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</si>
  <si>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</si>
  <si>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</si>
  <si>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</si>
  <si>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</si>
  <si>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</si>
  <si>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</si>
  <si>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</si>
  <si>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</si>
  <si>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</si>
  <si>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</si>
  <si>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</si>
  <si>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</si>
  <si>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</si>
  <si>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</si>
  <si>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</si>
  <si>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</si>
  <si>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</si>
  <si>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</si>
  <si>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</si>
  <si>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</si>
  <si>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</si>
  <si>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</si>
  <si>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</si>
  <si>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</si>
  <si>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</si>
  <si>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</si>
  <si>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</si>
  <si>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</si>
  <si>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</si>
  <si>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</si>
  <si>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</si>
  <si>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</si>
  <si>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</si>
  <si>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</si>
  <si>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</si>
  <si>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</si>
  <si>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</si>
  <si>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</si>
  <si>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</si>
  <si>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</si>
  <si>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</si>
  <si>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</si>
  <si>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</si>
  <si>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</si>
  <si>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</si>
  <si>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</si>
  <si>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</si>
  <si>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</si>
  <si>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</si>
  <si>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</si>
  <si>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</si>
  <si>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</si>
  <si>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</si>
  <si>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</si>
  <si>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</si>
  <si>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</si>
  <si>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</si>
  <si>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</si>
  <si>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</si>
  <si>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</si>
  <si>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</si>
  <si>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</si>
  <si>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</si>
  <si>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</si>
  <si>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</si>
  <si>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</si>
  <si>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</si>
  <si>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</si>
  <si>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</si>
  <si>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</si>
  <si>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</si>
  <si>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</si>
  <si>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</si>
  <si>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</si>
  <si>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</si>
  <si>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</si>
  <si>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</si>
  <si>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</si>
  <si>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</si>
  <si>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</si>
  <si>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</si>
  <si>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</si>
  <si>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</si>
  <si>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</si>
  <si>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</si>
  <si>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</si>
  <si>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</si>
  <si>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</si>
  <si>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</si>
  <si>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</si>
  <si>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</si>
  <si>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</si>
  <si>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</si>
  <si>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</si>
  <si>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</si>
  <si>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</si>
  <si>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</si>
  <si>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</si>
  <si>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</si>
  <si>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</si>
  <si>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</si>
  <si>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</si>
  <si>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</si>
  <si>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</si>
  <si>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</si>
  <si>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</si>
  <si>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</si>
  <si>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</si>
  <si>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</si>
  <si>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</si>
  <si>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</si>
  <si>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</si>
  <si>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</si>
  <si>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</si>
  <si>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</si>
  <si>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</si>
  <si>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</si>
  <si>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</si>
  <si>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</si>
  <si>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</si>
  <si>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</si>
  <si>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</si>
  <si>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</si>
  <si>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</si>
  <si>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</si>
  <si>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</si>
  <si>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</si>
  <si>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</si>
  <si>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</si>
  <si>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</si>
  <si>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</si>
  <si>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</si>
  <si>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</si>
  <si>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</si>
  <si>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</si>
  <si>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</si>
  <si>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</si>
  <si>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</si>
  <si>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</si>
  <si>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</si>
  <si>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</si>
  <si>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</si>
  <si>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</si>
  <si>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</si>
  <si>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</si>
  <si>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</si>
  <si>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</si>
  <si>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</si>
  <si>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</si>
  <si>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</si>
  <si>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</si>
  <si>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</si>
  <si>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</si>
  <si>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</si>
  <si>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</si>
  <si>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</si>
  <si>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</si>
  <si>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</si>
  <si>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</si>
  <si>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</si>
  <si>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</si>
  <si>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</si>
  <si>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</si>
  <si>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</si>
  <si>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</si>
  <si>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</si>
  <si>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</si>
  <si>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</si>
  <si>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</si>
  <si>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</si>
  <si>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</si>
  <si>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</si>
  <si>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</si>
  <si>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</si>
  <si>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</si>
  <si>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</si>
  <si>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</si>
  <si>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</si>
  <si>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</si>
  <si>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</si>
  <si>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</si>
  <si>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</si>
  <si>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</si>
  <si>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</si>
  <si>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</si>
  <si>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</si>
  <si>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</si>
  <si>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</si>
  <si>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</si>
  <si>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</si>
  <si>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</si>
  <si>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</si>
  <si>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</si>
  <si>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</si>
  <si>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</si>
  <si>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</si>
  <si>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</si>
  <si>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</si>
  <si>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</si>
  <si>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</si>
  <si>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</si>
  <si>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</si>
  <si>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</si>
  <si>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</si>
  <si>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</si>
  <si>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</si>
  <si>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</si>
  <si>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</si>
  <si>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</si>
  <si>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</si>
  <si>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</si>
  <si>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</si>
  <si>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</si>
  <si>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</si>
  <si>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</si>
  <si>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</si>
  <si>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</si>
  <si>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</si>
  <si>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</si>
  <si>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</si>
  <si>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</si>
  <si>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</si>
  <si>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</si>
  <si>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</si>
  <si>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</si>
  <si>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</si>
  <si>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</si>
  <si>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</si>
  <si>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</si>
  <si>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</si>
  <si>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</si>
  <si>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</si>
  <si>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</si>
  <si>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</si>
  <si>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</si>
  <si>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</si>
  <si>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</si>
  <si>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</si>
  <si>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</si>
  <si>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</si>
  <si>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</si>
  <si>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</si>
  <si>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</si>
  <si>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</si>
  <si>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</si>
  <si>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</si>
  <si>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</si>
  <si>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</si>
  <si>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</si>
  <si>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</si>
  <si>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</si>
  <si>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</si>
  <si>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</si>
  <si>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</si>
  <si>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</si>
  <si>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</si>
  <si>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</si>
  <si>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</si>
  <si>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</si>
  <si>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</si>
  <si>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</si>
  <si>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</si>
  <si>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</si>
  <si>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</si>
  <si>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</si>
  <si>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</si>
  <si>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</si>
  <si>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</si>
  <si>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</si>
  <si>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</si>
  <si>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</si>
  <si>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</si>
  <si>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</si>
  <si>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</si>
  <si>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</si>
  <si>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</si>
  <si>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</si>
  <si>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</si>
  <si>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</si>
  <si>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</si>
  <si>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</si>
  <si>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</si>
  <si>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</si>
  <si>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</si>
  <si>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</si>
  <si>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</si>
  <si>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</si>
  <si>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</si>
  <si>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</si>
  <si>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</si>
  <si>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</si>
  <si>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</si>
  <si>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</si>
  <si>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</si>
  <si>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</si>
  <si>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</si>
  <si>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</si>
  <si>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</si>
  <si>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</si>
  <si>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</si>
  <si>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</si>
  <si>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</si>
  <si>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</si>
  <si>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</si>
  <si>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</si>
  <si>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</si>
  <si>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</si>
  <si>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</si>
  <si>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</si>
  <si>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</si>
  <si>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</si>
  <si>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</si>
  <si>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</si>
  <si>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</si>
  <si>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</si>
  <si>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</si>
  <si>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</si>
  <si>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</si>
  <si>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</si>
  <si>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</si>
  <si>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</si>
  <si>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</si>
  <si>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</si>
  <si>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</si>
  <si>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</si>
  <si>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</si>
  <si>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</si>
  <si>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</si>
  <si>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</si>
  <si>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</si>
  <si>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</si>
  <si>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</si>
  <si>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</si>
  <si>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</si>
  <si>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</si>
  <si>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</si>
  <si>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</si>
  <si>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</si>
  <si>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</si>
  <si>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</si>
  <si>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</si>
  <si>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</si>
  <si>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</si>
  <si>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</si>
  <si>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</si>
  <si>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</si>
  <si>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</si>
  <si>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</si>
  <si>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</si>
  <si>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</si>
  <si>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</si>
  <si>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</si>
  <si>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</si>
  <si>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</si>
  <si>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</si>
  <si>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</si>
  <si>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</si>
  <si>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</si>
  <si>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</si>
  <si>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</si>
  <si>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</si>
  <si>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</si>
  <si>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</si>
  <si>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</si>
  <si>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</si>
  <si>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</si>
  <si>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</si>
  <si>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</si>
  <si>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</si>
  <si>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</si>
  <si>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</si>
  <si>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</si>
  <si>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</si>
  <si>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</si>
  <si>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</si>
  <si>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</si>
  <si>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</si>
  <si>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</si>
  <si>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</si>
  <si>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</si>
  <si>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</si>
  <si>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</si>
  <si>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</si>
  <si>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</si>
  <si>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</si>
  <si>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</si>
  <si>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</si>
  <si>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</si>
  <si>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</si>
  <si>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</si>
  <si>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</si>
  <si>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</si>
  <si>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</si>
  <si>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</si>
  <si>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</si>
  <si>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</si>
  <si>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</si>
  <si>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</si>
  <si>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</si>
  <si>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</si>
  <si>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</si>
  <si>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</si>
  <si>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</si>
  <si>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</si>
  <si>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</si>
  <si>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</si>
  <si>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</si>
  <si>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</si>
  <si>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</si>
  <si>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</si>
  <si>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</si>
  <si>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</si>
  <si>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</si>
  <si>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</si>
  <si>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</si>
  <si>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</si>
  <si>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</si>
  <si>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</si>
  <si>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</si>
  <si>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</si>
  <si>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</si>
  <si>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</si>
  <si>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</si>
  <si>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</si>
  <si>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</si>
  <si>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</si>
  <si>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</si>
  <si>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</si>
  <si>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</si>
  <si>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</si>
  <si>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</si>
  <si>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</si>
  <si>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</si>
  <si>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</si>
  <si>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</si>
  <si>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</si>
  <si>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</si>
  <si>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</si>
  <si>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</si>
  <si>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</si>
  <si>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</si>
  <si>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</si>
  <si>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</si>
  <si>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</si>
  <si>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</si>
  <si>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</si>
  <si>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</si>
  <si>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</si>
  <si>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</si>
  <si>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</si>
  <si>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</si>
  <si>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</si>
  <si>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</si>
  <si>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</si>
  <si>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</si>
  <si>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</si>
  <si>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</si>
  <si>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</si>
  <si>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</si>
  <si>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</si>
  <si>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</si>
  <si>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</si>
  <si>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</si>
  <si>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</si>
  <si>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</si>
  <si>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</si>
  <si>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</si>
  <si>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</si>
  <si>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</si>
  <si>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</si>
  <si>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</si>
  <si>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</si>
  <si>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</si>
  <si>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</si>
  <si>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</si>
  <si>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</si>
  <si>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</si>
  <si>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</si>
  <si>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</si>
  <si>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</si>
  <si>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</si>
  <si>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</si>
  <si>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</si>
  <si>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</si>
  <si>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</si>
  <si>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</si>
  <si>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</si>
  <si>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</si>
  <si>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</si>
  <si>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</si>
  <si>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</si>
  <si>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</si>
  <si>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</si>
  <si>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</si>
  <si>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</si>
  <si>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</si>
  <si>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</si>
  <si>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</si>
  <si>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</si>
  <si>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</si>
  <si>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</si>
  <si>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</si>
  <si>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</si>
  <si>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</si>
  <si>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</si>
  <si>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</si>
  <si>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</si>
  <si>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</si>
  <si>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</si>
  <si>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</si>
  <si>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</si>
  <si>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</si>
  <si>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</si>
  <si>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</si>
  <si>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</si>
  <si>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</si>
  <si>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</si>
  <si>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</si>
  <si>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</si>
  <si>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</si>
  <si>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</si>
  <si>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</si>
  <si>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</si>
  <si>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</si>
  <si>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</si>
  <si>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</si>
  <si>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</si>
  <si>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</si>
  <si>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</si>
  <si>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</si>
  <si>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</si>
  <si>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</si>
  <si>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</si>
  <si>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</si>
  <si>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</si>
  <si>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</si>
  <si>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</si>
  <si>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</si>
  <si>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</si>
  <si>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</si>
  <si>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</si>
  <si>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</si>
  <si>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</si>
  <si>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</si>
  <si>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</si>
  <si>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</si>
  <si>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</si>
  <si>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</si>
  <si>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</si>
  <si>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</si>
  <si>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</si>
  <si>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</si>
  <si>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</si>
  <si>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</si>
  <si>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</si>
  <si>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</si>
  <si>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</si>
  <si>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</si>
  <si>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</si>
  <si>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</si>
  <si>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</si>
  <si>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</si>
  <si>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</si>
  <si>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</si>
  <si>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</si>
  <si>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</si>
  <si>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</si>
  <si>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</si>
  <si>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</si>
  <si>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</si>
  <si>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</si>
  <si>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</si>
  <si>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</si>
  <si>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</si>
  <si>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</si>
  <si>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</si>
  <si>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</si>
  <si>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</si>
  <si>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</si>
  <si>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</si>
  <si>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</si>
  <si>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</si>
  <si>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</si>
  <si>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</si>
  <si>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</si>
  <si>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</si>
  <si>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</si>
  <si>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</si>
  <si>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</si>
  <si>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</si>
  <si>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</si>
  <si>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</si>
  <si>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</si>
  <si>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</si>
  <si>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</si>
  <si>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</si>
  <si>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</si>
  <si>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</si>
  <si>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</si>
  <si>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</si>
  <si>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</si>
  <si>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</si>
  <si>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</si>
  <si>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</si>
  <si>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</si>
  <si>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</si>
  <si>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</si>
  <si>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</si>
  <si>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</si>
  <si>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</si>
  <si>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</si>
  <si>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</si>
  <si>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</si>
  <si>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</si>
  <si>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</si>
  <si>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</si>
  <si>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</si>
  <si>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</si>
  <si>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</si>
  <si>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</si>
  <si>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</si>
  <si>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</si>
  <si>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</si>
  <si>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</si>
  <si>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</si>
  <si>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</si>
  <si>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</si>
  <si>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</si>
  <si>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</si>
  <si>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</si>
  <si>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</si>
  <si>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</si>
  <si>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</si>
  <si>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</si>
  <si>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</si>
  <si>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</si>
  <si>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</si>
  <si>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</si>
  <si>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</si>
  <si>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</si>
  <si>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</si>
  <si>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</si>
  <si>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</si>
  <si>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</si>
  <si>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</si>
  <si>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</si>
  <si>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</si>
  <si>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</si>
  <si>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</si>
  <si>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</si>
  <si>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</si>
  <si>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</si>
  <si>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</si>
  <si>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</si>
  <si>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</si>
  <si>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</si>
  <si>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</si>
  <si>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</si>
  <si>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</si>
  <si>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</si>
  <si>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</si>
  <si>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</si>
  <si>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</si>
  <si>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</si>
  <si>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</si>
  <si>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</si>
  <si>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</si>
  <si>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</si>
  <si>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</si>
  <si>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</si>
  <si>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</si>
  <si>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</si>
  <si>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</si>
  <si>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</si>
  <si>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</si>
  <si>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</si>
  <si>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</si>
  <si>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</si>
  <si>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</si>
  <si>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</si>
  <si>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</si>
  <si>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</si>
  <si>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</si>
  <si>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</si>
  <si>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</si>
  <si>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</si>
  <si>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</si>
  <si>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</si>
  <si>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</si>
  <si>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</si>
  <si>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</si>
  <si>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</si>
  <si>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</si>
  <si>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</si>
  <si>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</si>
  <si>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</si>
  <si>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</si>
  <si>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</si>
  <si>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</si>
  <si>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</si>
  <si>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</si>
  <si>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</si>
  <si>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</si>
  <si>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</si>
  <si>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</si>
  <si>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</si>
  <si>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</si>
  <si>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</si>
  <si>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</si>
  <si>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</si>
  <si>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</si>
  <si>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</si>
  <si>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</si>
  <si>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</si>
  <si>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</si>
  <si>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</si>
  <si>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</si>
  <si>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</si>
  <si>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</si>
  <si>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</si>
  <si>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</si>
  <si>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</si>
  <si>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</si>
  <si>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</si>
  <si>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</si>
  <si>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</si>
  <si>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</si>
  <si>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</si>
  <si>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</si>
  <si>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</si>
  <si>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</si>
  <si>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</si>
  <si>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</si>
  <si>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</si>
  <si>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</si>
  <si>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</si>
  <si>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</si>
  <si>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</si>
  <si>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</si>
  <si>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</si>
  <si>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</si>
  <si>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</si>
  <si>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</si>
  <si>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</si>
  <si>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</si>
  <si>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</si>
  <si>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</si>
  <si>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</si>
  <si>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</si>
  <si>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</si>
  <si>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</si>
  <si>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</si>
  <si>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</si>
  <si>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</si>
  <si>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</si>
  <si>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</si>
  <si>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</si>
  <si>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</si>
  <si>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</si>
  <si>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</si>
  <si>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</si>
  <si>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</si>
  <si>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</si>
  <si>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</si>
  <si>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</si>
  <si>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</si>
  <si>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</si>
  <si>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</si>
  <si>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</si>
  <si>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</si>
  <si>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</si>
  <si>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</si>
  <si>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</si>
  <si>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</si>
  <si>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</si>
  <si>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</si>
  <si>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</si>
  <si>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</si>
  <si>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</si>
  <si>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</si>
  <si>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</si>
  <si>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</si>
  <si>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</si>
  <si>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</si>
  <si>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</si>
  <si>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</si>
  <si>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</si>
  <si>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</si>
  <si>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</si>
  <si>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</si>
  <si>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</si>
  <si>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</si>
  <si>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</si>
  <si>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</si>
  <si>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</si>
  <si>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</si>
  <si>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</si>
  <si>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</si>
  <si>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</si>
  <si>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</si>
  <si>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</si>
  <si>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</si>
  <si>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</si>
  <si>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</si>
  <si>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</si>
  <si>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</si>
  <si>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</si>
  <si>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</si>
  <si>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</si>
  <si>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</si>
  <si>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</si>
  <si>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</si>
  <si>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</si>
  <si>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</si>
  <si>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</si>
  <si>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</si>
  <si>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</si>
  <si>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</si>
  <si>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</si>
  <si>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</si>
  <si>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</si>
  <si>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</si>
  <si>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</si>
  <si>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</si>
  <si>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</si>
  <si>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</si>
  <si>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</si>
  <si>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</si>
  <si>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</si>
  <si>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</si>
  <si>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</si>
  <si>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</si>
  <si>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</si>
  <si>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</si>
  <si>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</si>
  <si>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</si>
  <si>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</si>
  <si>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</si>
  <si>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</si>
  <si>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</si>
  <si>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</si>
  <si>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</si>
  <si>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</si>
  <si>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</si>
  <si>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</si>
  <si>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</si>
  <si>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</si>
  <si>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</si>
  <si>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</si>
  <si>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</si>
  <si>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</si>
  <si>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</si>
  <si>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</si>
  <si>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</si>
  <si>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</si>
  <si>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</si>
  <si>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</si>
  <si>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</si>
  <si>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</si>
  <si>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</si>
  <si>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</si>
  <si>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</si>
  <si>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</si>
  <si>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</si>
  <si>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</si>
  <si>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</si>
  <si>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</si>
  <si>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</si>
  <si>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</si>
  <si>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</si>
  <si>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</si>
  <si>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</si>
  <si>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</si>
  <si>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</si>
  <si>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</si>
  <si>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</si>
  <si>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</si>
  <si>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</si>
  <si>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</si>
  <si>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</si>
  <si>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</si>
  <si>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</si>
  <si>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</si>
  <si>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</si>
  <si>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</si>
  <si>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</si>
  <si>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</si>
  <si>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</si>
  <si>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</si>
  <si>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</si>
  <si>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</si>
  <si>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</si>
  <si>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</si>
  <si>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</si>
  <si>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</si>
  <si>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</si>
  <si>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</si>
  <si>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</si>
  <si>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</si>
  <si>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</si>
  <si>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</si>
  <si>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</si>
  <si>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</si>
  <si>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</si>
  <si>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</si>
  <si>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</si>
  <si>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</si>
  <si>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</si>
  <si>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</si>
  <si>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</si>
  <si>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</si>
  <si>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</si>
  <si>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</si>
  <si>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</si>
  <si>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</si>
  <si>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</si>
  <si>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</si>
  <si>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</si>
  <si>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</si>
  <si>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</si>
  <si>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</si>
  <si>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</si>
  <si>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</si>
  <si>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</si>
  <si>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</si>
  <si>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</si>
  <si>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</si>
  <si>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</si>
  <si>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</si>
  <si>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</si>
  <si>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</si>
  <si>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</si>
  <si>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</si>
  <si>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</si>
  <si>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</si>
  <si>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</si>
  <si>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</si>
  <si>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</si>
  <si>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</si>
  <si>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</si>
  <si>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</si>
  <si>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</si>
  <si>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</si>
  <si>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</si>
  <si>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</si>
  <si>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</si>
  <si>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</si>
  <si>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</si>
  <si>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</si>
  <si>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</si>
  <si>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</si>
  <si>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</si>
  <si>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</si>
  <si>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</si>
  <si>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</si>
  <si>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</si>
  <si>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</si>
  <si>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</si>
  <si>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</si>
  <si>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</si>
  <si>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</si>
  <si>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</si>
  <si>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</si>
  <si>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</si>
  <si>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</si>
  <si>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</si>
  <si>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</si>
  <si>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</si>
  <si>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</si>
  <si>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</si>
  <si>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</si>
  <si>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</si>
  <si>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</si>
  <si>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</si>
  <si>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</si>
  <si>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</si>
  <si>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</si>
  <si>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</si>
  <si>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</si>
  <si>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</si>
  <si>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</si>
  <si>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</si>
  <si>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</si>
  <si>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</si>
  <si>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</si>
  <si>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</si>
  <si>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</si>
  <si>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</si>
  <si>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</si>
  <si>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</si>
  <si>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</si>
  <si>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</si>
  <si>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</si>
  <si>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</si>
  <si>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</si>
  <si>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</si>
  <si>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</si>
  <si>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</si>
  <si>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</si>
  <si>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</si>
  <si>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</si>
  <si>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</si>
  <si>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</si>
  <si>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</si>
  <si>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</si>
  <si>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</si>
  <si>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</si>
  <si>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</si>
  <si>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</si>
  <si>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</si>
  <si>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</si>
  <si>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</si>
  <si>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</si>
  <si>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</si>
  <si>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</si>
  <si>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</si>
  <si>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</si>
  <si>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</si>
  <si>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</si>
  <si>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</si>
  <si>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</si>
  <si>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</si>
  <si>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</si>
  <si>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</si>
  <si>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</si>
  <si>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</si>
  <si>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</si>
  <si>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</si>
  <si>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</si>
  <si>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</si>
  <si>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</si>
  <si>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</si>
  <si>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</si>
  <si>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</si>
  <si>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</si>
  <si>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</si>
  <si>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</si>
  <si>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</si>
  <si>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</si>
  <si>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</si>
  <si>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</si>
  <si>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</si>
  <si>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</si>
  <si>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</si>
  <si>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</si>
  <si>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</si>
  <si>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</si>
  <si>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</si>
  <si>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</si>
  <si>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</si>
  <si>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</si>
  <si>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</si>
  <si>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</si>
  <si>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</si>
  <si>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</si>
  <si>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</si>
  <si>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</si>
  <si>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</si>
  <si>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</si>
  <si>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</si>
  <si>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</si>
  <si>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</si>
  <si>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</si>
  <si>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</si>
  <si>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</si>
  <si>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</si>
  <si>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</si>
  <si>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</si>
  <si>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</si>
  <si>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</si>
  <si>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</si>
  <si>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</si>
  <si>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</si>
  <si>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</si>
  <si>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</si>
  <si>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</si>
  <si>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</si>
  <si>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</si>
  <si>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</si>
  <si>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</si>
  <si>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</si>
  <si>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</si>
  <si>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</si>
  <si>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</si>
  <si>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</si>
  <si>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</si>
  <si>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</si>
  <si>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</si>
  <si>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</si>
  <si>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</si>
  <si>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</si>
  <si>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</si>
  <si>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</si>
  <si>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</si>
  <si>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</si>
  <si>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</si>
  <si>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</si>
  <si>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</si>
  <si>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</si>
  <si>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</si>
  <si>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</si>
  <si>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</si>
  <si>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</si>
  <si>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</si>
  <si>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</si>
  <si>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</si>
  <si>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</si>
  <si>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</si>
  <si>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</si>
  <si>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</si>
  <si>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</si>
  <si>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</si>
  <si>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</si>
  <si>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</si>
  <si>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</si>
  <si>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</si>
  <si>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</si>
  <si>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</si>
  <si>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</si>
  <si>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</si>
  <si>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</si>
  <si>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</si>
  <si>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</si>
  <si>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</si>
  <si>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</si>
  <si>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</si>
  <si>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</si>
  <si>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</si>
  <si>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</si>
  <si>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</si>
  <si>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</si>
  <si>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</si>
  <si>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</si>
  <si>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</si>
  <si>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</si>
  <si>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</si>
  <si>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</si>
  <si>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</si>
  <si>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</si>
  <si>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</si>
  <si>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</si>
  <si>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</si>
  <si>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</si>
  <si>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</si>
  <si>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</si>
  <si>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</si>
  <si>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</si>
  <si>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</si>
  <si>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</si>
  <si>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</si>
  <si>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</si>
  <si>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</si>
  <si>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</si>
  <si>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</si>
  <si>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</si>
  <si>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</si>
  <si>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</si>
  <si>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</si>
  <si>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</si>
  <si>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</si>
  <si>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</si>
  <si>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</si>
  <si>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</si>
  <si>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</si>
  <si>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</si>
  <si>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</si>
  <si>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</si>
  <si>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</si>
  <si>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</si>
  <si>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</si>
  <si>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</si>
  <si>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</si>
  <si>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</si>
  <si>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</si>
  <si>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</si>
  <si>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</si>
  <si>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</si>
  <si>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</si>
  <si>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</si>
  <si>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</si>
  <si>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</si>
  <si>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</si>
  <si>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</si>
  <si>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</si>
  <si>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</si>
  <si>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</si>
  <si>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</si>
  <si>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</si>
  <si>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</si>
  <si>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</si>
  <si>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</si>
  <si>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</si>
  <si>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</si>
  <si>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</si>
  <si>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</si>
  <si>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</si>
  <si>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</si>
  <si>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</si>
  <si>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</si>
  <si>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</si>
  <si>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</si>
  <si>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</si>
  <si>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</si>
  <si>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</si>
  <si>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</si>
  <si>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</si>
  <si>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</si>
  <si>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</si>
  <si>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</si>
  <si>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</si>
  <si>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</si>
  <si>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</si>
  <si>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</si>
  <si>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</si>
  <si>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</si>
  <si>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</si>
  <si>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</si>
  <si>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</si>
  <si>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</si>
  <si>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</si>
  <si>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</si>
  <si>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</si>
  <si>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</si>
  <si>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</si>
  <si>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</si>
  <si>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</si>
  <si>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</si>
  <si>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</si>
  <si>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</si>
  <si>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</si>
  <si>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</si>
  <si>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</si>
  <si>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</si>
  <si>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</si>
  <si>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</si>
  <si>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</si>
  <si>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</si>
  <si>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</si>
  <si>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</si>
  <si>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</si>
  <si>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</si>
  <si>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</si>
  <si>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</si>
  <si>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</si>
  <si>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</si>
  <si>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</si>
  <si>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</si>
  <si>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</si>
  <si>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</si>
  <si>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</si>
  <si>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</si>
  <si>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</si>
  <si>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</si>
  <si>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</si>
  <si>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</si>
  <si>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</si>
  <si>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</si>
  <si>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</si>
  <si>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</si>
  <si>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</si>
  <si>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</si>
  <si>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</si>
  <si>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</si>
  <si>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</si>
  <si>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</si>
  <si>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</si>
  <si>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</si>
  <si>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</si>
  <si>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</si>
  <si>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</si>
  <si>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</si>
  <si>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</si>
  <si>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</si>
  <si>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</si>
  <si>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</si>
  <si>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</si>
  <si>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</si>
  <si>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</si>
  <si>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</si>
  <si>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</si>
  <si>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</si>
  <si>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</si>
  <si>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</si>
  <si>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</si>
  <si>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</si>
  <si>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</si>
  <si>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</si>
  <si>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</si>
  <si>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</si>
  <si>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</si>
  <si>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</si>
  <si>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</si>
  <si>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</si>
  <si>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</si>
  <si>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</si>
  <si>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</si>
  <si>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</si>
  <si>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</si>
  <si>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</si>
  <si>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</si>
  <si>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</si>
  <si>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</si>
  <si>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</si>
  <si>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</si>
  <si>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</si>
  <si>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</si>
  <si>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</si>
  <si>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</si>
  <si>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</si>
  <si>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</si>
  <si>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</si>
  <si>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</si>
  <si>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</si>
  <si>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</si>
  <si>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</si>
  <si>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</si>
  <si>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</si>
  <si>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</si>
  <si>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</si>
  <si>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</si>
  <si>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</si>
  <si>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</si>
  <si>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</si>
  <si>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</si>
  <si>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</si>
  <si>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</si>
  <si>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</si>
  <si>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</si>
  <si>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</si>
  <si>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</si>
  <si>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</si>
  <si>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</si>
  <si>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</si>
  <si>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</si>
  <si>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</si>
  <si>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</si>
  <si>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</si>
  <si>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</si>
  <si>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</si>
  <si>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</si>
  <si>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</si>
  <si>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</si>
  <si>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</si>
  <si>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</si>
  <si>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</si>
  <si>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</si>
  <si>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</si>
  <si>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</si>
  <si>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</si>
  <si>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</si>
  <si>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</si>
  <si>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</si>
  <si>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</si>
  <si>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</si>
  <si>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</si>
  <si>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</si>
  <si>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</si>
  <si>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</si>
  <si>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</si>
  <si>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</si>
  <si>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</si>
  <si>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</si>
  <si>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</si>
  <si>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</si>
  <si>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</si>
  <si>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</si>
  <si>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</si>
  <si>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</si>
  <si>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</si>
  <si>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</si>
  <si>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</si>
  <si>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</si>
  <si>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</si>
  <si>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</si>
  <si>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</si>
  <si>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</si>
  <si>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</si>
  <si>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</si>
  <si>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</si>
  <si>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</si>
  <si>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</si>
  <si>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</si>
  <si>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</si>
  <si>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</si>
  <si>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</si>
  <si>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</si>
  <si>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</si>
  <si>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</si>
  <si>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</si>
  <si>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</si>
  <si>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</si>
  <si>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</si>
  <si>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</si>
  <si>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</si>
  <si>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</si>
  <si>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</si>
  <si>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</si>
  <si>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</si>
  <si>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</si>
  <si>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</si>
  <si>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</si>
  <si>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</si>
  <si>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</si>
  <si>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</si>
  <si>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</si>
  <si>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</si>
  <si>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</si>
  <si>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</si>
  <si>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</si>
  <si>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</si>
  <si>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</si>
  <si>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</si>
  <si>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</si>
  <si>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</si>
  <si>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</si>
  <si>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</si>
  <si>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</si>
  <si>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</si>
  <si>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</si>
  <si>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</si>
  <si>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</si>
  <si>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</si>
  <si>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</si>
  <si>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</si>
  <si>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</si>
  <si>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</si>
  <si>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</si>
  <si>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</si>
  <si>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</si>
  <si>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</si>
  <si>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</si>
  <si>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</si>
  <si>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</si>
  <si>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</si>
  <si>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</si>
  <si>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</si>
  <si>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</si>
  <si>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</si>
  <si>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</si>
  <si>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</si>
  <si>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</si>
  <si>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</si>
  <si>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</si>
  <si>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</si>
  <si>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</si>
  <si>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</si>
  <si>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</si>
  <si>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</si>
  <si>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</si>
  <si>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</si>
  <si>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</si>
  <si>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</si>
  <si>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</si>
  <si>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</si>
  <si>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</si>
  <si>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</si>
  <si>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</si>
  <si>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</si>
  <si>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</si>
  <si>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</si>
  <si>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</si>
  <si>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</si>
  <si>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</si>
  <si>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</si>
  <si>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</si>
  <si>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</si>
  <si>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</si>
  <si>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</si>
  <si>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</si>
  <si>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</si>
  <si>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</si>
  <si>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</si>
  <si>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</si>
  <si>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</si>
  <si>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</si>
  <si>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</si>
  <si>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</si>
  <si>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</si>
  <si>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</si>
  <si>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</si>
  <si>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</si>
  <si>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</si>
  <si>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</si>
  <si>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</si>
  <si>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</si>
  <si>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</si>
  <si>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</si>
  <si>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</si>
  <si>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</si>
  <si>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</si>
  <si>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</si>
  <si>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</si>
  <si>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</si>
  <si>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</si>
  <si>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</si>
  <si>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</si>
  <si>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</si>
  <si>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</si>
  <si>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</si>
  <si>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</si>
  <si>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</si>
  <si>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</si>
  <si>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</si>
  <si>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</si>
  <si>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</si>
  <si>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</si>
  <si>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</si>
  <si>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</si>
  <si>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</si>
  <si>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</si>
  <si>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</si>
  <si>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</si>
  <si>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</si>
  <si>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</si>
  <si>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</si>
  <si>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</si>
  <si>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</si>
  <si>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</si>
  <si>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</si>
  <si>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</si>
  <si>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</si>
  <si>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</si>
  <si>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</si>
  <si>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</si>
  <si>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</si>
  <si>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</si>
  <si>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</si>
  <si>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</si>
  <si>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</si>
  <si>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</si>
  <si>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</si>
  <si>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</si>
  <si>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</si>
  <si>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</si>
  <si>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</si>
  <si>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</si>
  <si>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</si>
  <si>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</si>
  <si>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</si>
  <si>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</si>
  <si>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</si>
  <si>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</si>
  <si>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</si>
  <si>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</si>
  <si>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</si>
  <si>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</si>
  <si>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</si>
  <si>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</si>
  <si>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</si>
  <si>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</si>
  <si>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</si>
  <si>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</si>
  <si>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</si>
  <si>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</si>
  <si>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</si>
  <si>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</si>
  <si>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</si>
  <si>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</si>
  <si>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</si>
  <si>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</si>
  <si>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</si>
  <si>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</si>
  <si>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</si>
  <si>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</si>
  <si>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</si>
  <si>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</si>
  <si>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</si>
  <si>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</si>
  <si>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</si>
  <si>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</si>
  <si>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</si>
  <si>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</si>
  <si>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</si>
  <si>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</si>
  <si>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</si>
  <si>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</si>
  <si>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</si>
  <si>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</si>
  <si>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</si>
  <si>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</si>
  <si>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</si>
  <si>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</si>
  <si>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</si>
  <si>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</si>
  <si>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</si>
  <si>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</si>
  <si>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</si>
  <si>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</si>
  <si>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</si>
  <si>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</si>
  <si>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</si>
  <si>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</si>
  <si>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</si>
  <si>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</si>
  <si>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</si>
  <si>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</si>
  <si>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</si>
  <si>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</si>
  <si>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</si>
  <si>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</si>
  <si>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</si>
  <si>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</si>
  <si>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</si>
  <si>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</si>
  <si>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</si>
  <si>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</si>
  <si>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</si>
  <si>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</si>
  <si>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</si>
  <si>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</si>
  <si>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</si>
  <si>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</si>
  <si>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</si>
  <si>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</si>
  <si>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</si>
  <si>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</si>
  <si>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</si>
  <si>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</si>
  <si>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</si>
  <si>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</si>
  <si>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</si>
  <si>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</si>
  <si>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</si>
  <si>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</si>
  <si>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</si>
  <si>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</si>
  <si>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</si>
  <si>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</si>
  <si>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</si>
  <si>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</si>
  <si>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</si>
  <si>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</si>
  <si>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</si>
  <si>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</si>
  <si>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</si>
  <si>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</si>
  <si>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</si>
  <si>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</si>
  <si>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</si>
  <si>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</si>
  <si>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</si>
  <si>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</si>
  <si>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</si>
  <si>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</si>
  <si>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</si>
  <si>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</si>
  <si>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</si>
  <si>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</si>
  <si>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</si>
  <si>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</si>
  <si>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</si>
  <si>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</si>
  <si>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</si>
  <si>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</si>
  <si>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</si>
  <si>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</si>
  <si>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</si>
  <si>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</si>
  <si>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</si>
  <si>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</si>
  <si>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</si>
  <si>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</si>
  <si>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</si>
  <si>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</si>
  <si>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</si>
  <si>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</si>
  <si>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</si>
  <si>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</si>
  <si>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</si>
  <si>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</si>
  <si>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</si>
  <si>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</si>
  <si>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</si>
  <si>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</si>
  <si>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</si>
  <si>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</si>
  <si>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</si>
  <si>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</si>
  <si>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</si>
  <si>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</si>
  <si>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</si>
  <si>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</si>
  <si>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</si>
  <si>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</si>
  <si>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</si>
  <si>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</si>
  <si>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</si>
  <si>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</si>
  <si>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</si>
  <si>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</si>
  <si>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</si>
  <si>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</si>
  <si>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</si>
  <si>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</si>
  <si>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</si>
  <si>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</si>
  <si>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</si>
  <si>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</si>
  <si>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</si>
  <si>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</si>
  <si>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</si>
  <si>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</si>
  <si>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</si>
  <si>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</si>
  <si>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</si>
  <si>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</si>
  <si>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</si>
  <si>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</si>
  <si>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</si>
  <si>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</si>
  <si>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</si>
  <si>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</si>
  <si>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</si>
  <si>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</si>
  <si>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</si>
  <si>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</si>
  <si>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</si>
  <si>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</si>
  <si>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</si>
  <si>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</si>
  <si>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</si>
  <si>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</si>
  <si>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</si>
  <si>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</si>
  <si>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</si>
  <si>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</si>
  <si>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</si>
  <si>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</si>
  <si>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</si>
  <si>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</si>
  <si>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</si>
  <si>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</si>
  <si>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</si>
  <si>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</si>
  <si>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</si>
  <si>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</si>
  <si>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</si>
  <si>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</si>
  <si>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</si>
  <si>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</si>
  <si>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</si>
  <si>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</si>
  <si>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</si>
  <si>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</si>
  <si>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</si>
  <si>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</si>
  <si>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</si>
  <si>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</si>
  <si>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</si>
  <si>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</si>
  <si>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</si>
  <si>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</si>
  <si>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</si>
  <si>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</si>
  <si>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</si>
  <si>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</si>
  <si>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</si>
  <si>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</si>
  <si>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</si>
  <si>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</si>
  <si>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</si>
  <si>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</si>
  <si>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</si>
  <si>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</si>
  <si>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</si>
  <si>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</si>
  <si>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</si>
  <si>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</si>
  <si>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</si>
  <si>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</si>
  <si>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</si>
  <si>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</si>
  <si>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</si>
  <si>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</si>
  <si>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</si>
  <si>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</si>
  <si>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</si>
  <si>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</si>
  <si>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</si>
  <si>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</si>
  <si>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</si>
  <si>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</si>
  <si>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</si>
  <si>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</si>
  <si>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</si>
  <si>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</si>
  <si>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</si>
  <si>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</si>
  <si>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</si>
  <si>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</si>
  <si>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</si>
  <si>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</si>
  <si>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</si>
  <si>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</si>
  <si>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</si>
  <si>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</si>
  <si>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</si>
  <si>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</si>
  <si>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</si>
  <si>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</si>
  <si>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</si>
  <si>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</si>
  <si>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</si>
  <si>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</si>
  <si>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</si>
  <si>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</si>
  <si>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</si>
  <si>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</si>
  <si>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</si>
  <si>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</si>
  <si>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</si>
  <si>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</si>
  <si>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</si>
  <si>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</si>
  <si>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</si>
  <si>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</si>
  <si>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</si>
  <si>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</si>
  <si>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</si>
  <si>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</si>
  <si>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</si>
  <si>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</si>
  <si>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</si>
  <si>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</si>
  <si>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</si>
  <si>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</si>
  <si>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</si>
  <si>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</si>
  <si>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</si>
  <si>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</si>
  <si>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</si>
  <si>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</si>
  <si>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</si>
  <si>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</si>
  <si>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</si>
  <si>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</si>
  <si>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</si>
  <si>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</si>
  <si>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</si>
  <si>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</si>
  <si>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</si>
  <si>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</si>
  <si>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</si>
  <si>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</si>
  <si>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</si>
  <si>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</si>
  <si>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</si>
  <si>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</si>
  <si>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</si>
  <si>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</si>
  <si>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</si>
  <si>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</si>
  <si>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</si>
  <si>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</si>
  <si>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</si>
  <si>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</si>
  <si>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</si>
  <si>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</si>
  <si>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</si>
  <si>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</si>
  <si>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</si>
  <si>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</si>
  <si>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</si>
  <si>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</si>
  <si>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</si>
  <si>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</si>
  <si>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</si>
  <si>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</si>
  <si>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</si>
  <si>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</si>
  <si>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</si>
  <si>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</si>
  <si>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</si>
  <si>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</si>
  <si>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</si>
  <si>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</si>
  <si>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</si>
  <si>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</si>
  <si>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</si>
  <si>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</si>
  <si>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</si>
  <si>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</si>
  <si>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</si>
  <si>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</si>
  <si>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</si>
  <si>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</si>
  <si>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</si>
  <si>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</si>
  <si>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</si>
  <si>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</si>
  <si>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</si>
  <si>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</si>
  <si>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</si>
  <si>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</si>
  <si>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</si>
  <si>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</si>
  <si>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</si>
  <si>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</si>
  <si>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</si>
  <si>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</si>
  <si>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</si>
  <si>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</si>
  <si>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</si>
  <si>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</si>
  <si>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</si>
  <si>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</si>
  <si>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</si>
  <si>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</si>
  <si>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</si>
  <si>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</si>
  <si>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</si>
  <si>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</si>
  <si>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</si>
  <si>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</si>
  <si>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</si>
  <si>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</si>
  <si>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</si>
  <si>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</si>
  <si>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</si>
  <si>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</si>
  <si>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</si>
  <si>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</si>
  <si>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</si>
  <si>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</si>
  <si>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</si>
  <si>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</si>
  <si>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</si>
  <si>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</si>
  <si>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</si>
  <si>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</si>
  <si>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</si>
  <si>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</si>
  <si>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</si>
  <si>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</si>
  <si>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</si>
  <si>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</si>
  <si>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</si>
  <si>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</si>
  <si>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</si>
  <si>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</si>
  <si>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</si>
  <si>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</si>
  <si>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</si>
  <si>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</si>
  <si>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</si>
  <si>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</si>
  <si>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</si>
  <si>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</si>
  <si>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</si>
  <si>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</si>
  <si>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</si>
  <si>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</si>
  <si>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</si>
  <si>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</si>
  <si>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</si>
  <si>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</si>
  <si>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</si>
  <si>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</si>
  <si>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</si>
  <si>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</si>
  <si>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</si>
  <si>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</si>
  <si>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</si>
  <si>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</si>
  <si>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</si>
  <si>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</si>
  <si>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</si>
  <si>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</si>
  <si>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</si>
  <si>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</si>
  <si>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</si>
  <si>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</si>
  <si>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</si>
  <si>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</si>
  <si>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</si>
  <si>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</si>
  <si>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</si>
  <si>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</si>
  <si>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</si>
  <si>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</si>
  <si>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</si>
  <si>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</si>
  <si>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</si>
  <si>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</si>
  <si>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</si>
  <si>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</si>
  <si>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</si>
  <si>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</si>
  <si>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</si>
  <si>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</si>
  <si>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</si>
  <si>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</si>
  <si>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</si>
  <si>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</si>
  <si>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</si>
  <si>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</si>
  <si>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</si>
  <si>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</si>
  <si>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</si>
  <si>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</si>
  <si>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</si>
  <si>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</si>
  <si>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</si>
  <si>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</si>
  <si>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</si>
  <si>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</si>
  <si>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</si>
  <si>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</si>
  <si>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</si>
  <si>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</si>
  <si>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</si>
  <si>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</si>
  <si>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</si>
  <si>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</si>
  <si>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</si>
  <si>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</si>
  <si>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</si>
  <si>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</si>
  <si>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</si>
  <si>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</si>
  <si>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</si>
  <si>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</si>
  <si>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</si>
  <si>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</si>
  <si>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</si>
  <si>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</si>
  <si>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</si>
  <si>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</si>
  <si>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</si>
  <si>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</si>
  <si>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</si>
  <si>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</si>
  <si>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</si>
  <si>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</si>
  <si>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</si>
  <si>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</si>
  <si>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</si>
  <si>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</si>
  <si>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</si>
  <si>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</si>
  <si>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</si>
  <si>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</si>
  <si>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</si>
  <si>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</si>
  <si>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</si>
  <si>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</si>
  <si>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</si>
  <si>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</si>
  <si>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</si>
  <si>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</si>
  <si>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</si>
  <si>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</si>
  <si>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</si>
  <si>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</si>
  <si>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</si>
  <si>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</si>
  <si>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</si>
  <si>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</si>
  <si>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</si>
  <si>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</si>
  <si>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</si>
  <si>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</si>
  <si>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</si>
  <si>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</si>
  <si>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</si>
  <si>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</si>
  <si>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</si>
  <si>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</si>
  <si>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</si>
  <si>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</si>
  <si>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</si>
  <si>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</si>
  <si>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</si>
  <si>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</si>
  <si>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</si>
  <si>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</si>
  <si>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</si>
  <si>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</si>
  <si>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</si>
  <si>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</si>
  <si>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</si>
  <si>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</si>
  <si>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</si>
  <si>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</si>
  <si>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</si>
  <si>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</si>
  <si>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</si>
  <si>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</si>
  <si>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</si>
  <si>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</si>
  <si>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</si>
  <si>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</si>
  <si>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</si>
  <si>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</si>
  <si>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</si>
  <si>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</si>
  <si>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</si>
  <si>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</si>
  <si>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</si>
  <si>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</si>
  <si>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</si>
  <si>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</si>
  <si>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</si>
  <si>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</si>
  <si>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</si>
  <si>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</si>
  <si>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</si>
  <si>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</si>
  <si>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</si>
  <si>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</si>
  <si>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</si>
  <si>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</si>
  <si>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</si>
  <si>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</si>
  <si>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</si>
  <si>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</si>
  <si>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</si>
  <si>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</si>
  <si>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</si>
  <si>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</si>
  <si>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</si>
  <si>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</si>
  <si>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</si>
  <si>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</si>
  <si>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</si>
  <si>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</si>
  <si>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</si>
  <si>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</si>
  <si>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</si>
  <si>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</si>
  <si>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</si>
  <si>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</si>
  <si>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</si>
  <si>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</si>
  <si>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</si>
  <si>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</si>
  <si>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</si>
  <si>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</si>
  <si>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</si>
  <si>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</si>
  <si>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</si>
  <si>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</si>
  <si>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</si>
  <si>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</si>
  <si>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</si>
  <si>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</si>
  <si>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</si>
  <si>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</si>
  <si>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</si>
  <si>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</si>
  <si>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</si>
  <si>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</si>
  <si>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</si>
  <si>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</si>
  <si>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</si>
  <si>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</si>
  <si>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</si>
  <si>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</si>
  <si>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</si>
  <si>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</si>
  <si>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</si>
  <si>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</si>
  <si>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</si>
  <si>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</si>
  <si>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</si>
  <si>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</si>
  <si>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</si>
  <si>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</si>
  <si>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</si>
  <si>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</si>
  <si>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</si>
  <si>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</si>
  <si>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</si>
  <si>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</si>
  <si>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</si>
  <si>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</si>
  <si>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</si>
  <si>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</si>
  <si>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</si>
  <si>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</si>
  <si>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</si>
  <si>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</si>
  <si>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</si>
  <si>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</si>
  <si>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</si>
  <si>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</si>
  <si>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</si>
  <si>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</si>
  <si>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</si>
  <si>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</si>
  <si>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</si>
  <si>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</si>
  <si>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</si>
  <si>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</si>
  <si>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</si>
  <si>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</si>
  <si>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</si>
  <si>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</si>
  <si>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</si>
  <si>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</si>
  <si>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</si>
  <si>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</si>
  <si>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</si>
  <si>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</si>
  <si>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</si>
  <si>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</si>
  <si>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</si>
  <si>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</si>
  <si>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</si>
  <si>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</si>
  <si>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</si>
  <si>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</si>
  <si>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</si>
  <si>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</si>
  <si>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</si>
  <si>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</si>
  <si>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</si>
  <si>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</si>
  <si>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</si>
  <si>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</si>
  <si>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</si>
  <si>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</si>
  <si>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</si>
  <si>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</si>
  <si>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</si>
  <si>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</si>
  <si>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</si>
  <si>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</si>
  <si>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</si>
  <si>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</si>
  <si>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</si>
  <si>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</si>
  <si>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</si>
  <si>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</si>
  <si>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</si>
  <si>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</si>
  <si>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</si>
  <si>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</si>
  <si>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</si>
  <si>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</si>
  <si>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</si>
  <si>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</si>
  <si>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</si>
  <si>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</si>
  <si>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</si>
  <si>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</si>
  <si>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</si>
  <si>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</si>
  <si>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</si>
  <si>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</si>
  <si>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</si>
  <si>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</si>
  <si>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</si>
  <si>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</si>
  <si>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</si>
  <si>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</si>
  <si>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</si>
  <si>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</si>
  <si>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</si>
  <si>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</si>
  <si>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</si>
  <si>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</si>
  <si>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</si>
  <si>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</si>
  <si>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</si>
  <si>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</si>
  <si>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</si>
  <si>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</si>
  <si>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</si>
  <si>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</si>
  <si>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</si>
  <si>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</si>
  <si>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</si>
  <si>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</si>
  <si>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</si>
  <si>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</si>
  <si>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</si>
  <si>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</si>
  <si>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</si>
  <si>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</si>
  <si>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</si>
  <si>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</si>
  <si>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</si>
  <si>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</si>
  <si>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</si>
  <si>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</si>
  <si>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</si>
  <si>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</si>
  <si>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</si>
  <si>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</si>
  <si>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</si>
  <si>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</si>
  <si>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</si>
  <si>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</si>
  <si>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</si>
  <si>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</si>
  <si>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</si>
  <si>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</si>
  <si>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</si>
  <si>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</si>
  <si>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</si>
  <si>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</si>
  <si>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</si>
  <si>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</si>
  <si>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</si>
  <si>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</si>
  <si>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</si>
  <si>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</si>
  <si>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</si>
  <si>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</si>
  <si>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</si>
  <si>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</si>
  <si>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</si>
  <si>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</si>
  <si>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</si>
  <si>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</si>
  <si>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</si>
  <si>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</si>
  <si>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</si>
  <si>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</si>
  <si>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</si>
  <si>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</si>
  <si>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</si>
  <si>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</si>
  <si>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</si>
  <si>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</si>
  <si>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</si>
  <si>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</si>
  <si>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</si>
  <si>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</si>
  <si>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</si>
  <si>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</si>
  <si>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</si>
  <si>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</si>
  <si>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</si>
  <si>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</si>
  <si>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</si>
  <si>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</si>
  <si>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</si>
  <si>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</si>
  <si>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</si>
  <si>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</si>
  <si>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</si>
  <si>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</si>
  <si>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</si>
  <si>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</si>
  <si>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</si>
  <si>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</si>
  <si>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</si>
  <si>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</si>
  <si>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</si>
  <si>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</si>
  <si>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</si>
  <si>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</si>
  <si>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</si>
  <si>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</si>
  <si>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</si>
  <si>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</si>
  <si>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</si>
  <si>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</si>
  <si>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</si>
  <si>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</si>
  <si>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</si>
  <si>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</si>
  <si>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</si>
  <si>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</si>
  <si>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</si>
  <si>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</si>
  <si>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</si>
  <si>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</si>
  <si>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</si>
  <si>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</si>
  <si>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</si>
  <si>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</si>
  <si>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</si>
  <si>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</si>
  <si>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</si>
  <si>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</si>
  <si>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</si>
  <si>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</si>
  <si>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</si>
  <si>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</si>
  <si>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</si>
  <si>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</si>
  <si>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</si>
  <si>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</si>
  <si>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</si>
  <si>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</si>
  <si>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</si>
  <si>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</si>
  <si>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</si>
  <si>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</si>
  <si>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</si>
  <si>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</si>
  <si>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</si>
  <si>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</si>
  <si>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</si>
  <si>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</si>
  <si>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</si>
  <si>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</si>
  <si>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</si>
  <si>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</si>
  <si>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</si>
  <si>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</si>
  <si>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</si>
  <si>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</si>
  <si>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</si>
  <si>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</si>
  <si>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</si>
  <si>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</si>
  <si>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</si>
  <si>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</si>
  <si>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</si>
  <si>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</si>
  <si>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</si>
  <si>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</si>
  <si>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</si>
  <si>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</si>
  <si>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</si>
  <si>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</si>
  <si>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</si>
  <si>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</si>
  <si>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</si>
  <si>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</si>
  <si>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</si>
  <si>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</si>
  <si>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</si>
  <si>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</si>
  <si>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</si>
  <si>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</si>
  <si>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</si>
  <si>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</si>
  <si>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</si>
  <si>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</si>
  <si>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</si>
  <si>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</si>
  <si>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</si>
  <si>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</si>
  <si>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</si>
  <si>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</si>
  <si>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</si>
  <si>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</si>
  <si>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</si>
  <si>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</si>
  <si>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</si>
  <si>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</si>
  <si>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</si>
  <si>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</si>
  <si>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</si>
  <si>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</si>
  <si>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</si>
  <si>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</si>
  <si>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</si>
  <si>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</si>
  <si>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</si>
  <si>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</si>
  <si>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</si>
  <si>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</si>
  <si>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</si>
  <si>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</si>
  <si>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</si>
  <si>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</si>
  <si>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</si>
  <si>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</si>
  <si>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</si>
  <si>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</si>
  <si>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</si>
  <si>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</si>
  <si>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</si>
  <si>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</si>
  <si>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</si>
  <si>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</si>
  <si>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</si>
  <si>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</si>
  <si>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</si>
  <si>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</si>
  <si>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</si>
  <si>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</si>
  <si>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</si>
  <si>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</si>
  <si>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</si>
  <si>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</si>
  <si>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</si>
  <si>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</si>
  <si>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</si>
  <si>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</si>
  <si>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</si>
  <si>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</si>
  <si>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</si>
  <si>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</si>
  <si>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</si>
  <si>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</si>
  <si>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</si>
  <si>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</si>
  <si>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</si>
  <si>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</si>
  <si>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</si>
  <si>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</si>
  <si>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</si>
  <si>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</si>
  <si>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</si>
  <si>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</si>
  <si>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</si>
  <si>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</si>
  <si>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</si>
  <si>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</si>
  <si>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</si>
  <si>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</si>
  <si>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</si>
  <si>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</si>
  <si>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</si>
  <si>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</si>
  <si>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</si>
  <si>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</si>
  <si>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</si>
  <si>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</si>
  <si>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</si>
  <si>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</si>
  <si>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</si>
  <si>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</si>
  <si>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</si>
  <si>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</si>
  <si>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</si>
  <si>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</si>
  <si>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</si>
  <si>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</si>
  <si>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</si>
  <si>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</si>
  <si>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</si>
  <si>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</si>
  <si>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</si>
  <si>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</si>
  <si>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</si>
  <si>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</si>
  <si>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</si>
  <si>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</si>
  <si>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</si>
  <si>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</si>
  <si>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</si>
  <si>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</si>
  <si>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</si>
  <si>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</si>
  <si>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</si>
  <si>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</si>
  <si>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</si>
  <si>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</si>
  <si>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</si>
  <si>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</si>
  <si>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</si>
  <si>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</si>
  <si>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</si>
  <si>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</si>
  <si>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</si>
  <si>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</si>
  <si>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</si>
  <si>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</si>
  <si>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</si>
  <si>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</si>
  <si>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</si>
  <si>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</si>
  <si>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</si>
  <si>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</si>
  <si>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</si>
  <si>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</si>
  <si>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</si>
  <si>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</si>
  <si>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</si>
  <si>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</si>
  <si>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</si>
  <si>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</si>
  <si>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</si>
  <si>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</si>
  <si>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</si>
  <si>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</si>
  <si>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</si>
  <si>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</si>
  <si>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</si>
  <si>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</si>
  <si>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</si>
  <si>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</si>
  <si>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</si>
  <si>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</si>
  <si>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</si>
  <si>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</si>
  <si>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</si>
  <si>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</si>
  <si>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</si>
  <si>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</si>
  <si>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</si>
  <si>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</si>
  <si>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</si>
  <si>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</si>
  <si>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</si>
  <si>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</si>
  <si>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</si>
  <si>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</si>
  <si>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</si>
  <si>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</si>
  <si>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</si>
  <si>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</si>
  <si>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</si>
  <si>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</si>
  <si>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</si>
  <si>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</si>
  <si>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</si>
  <si>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</si>
  <si>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</si>
  <si>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</si>
  <si>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</si>
  <si>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</si>
  <si>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</si>
  <si>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</si>
  <si>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</si>
  <si>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</si>
  <si>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</si>
  <si>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</si>
  <si>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</si>
  <si>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</si>
  <si>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</si>
  <si>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</si>
  <si>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</si>
  <si>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</si>
  <si>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</si>
  <si>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</si>
  <si>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</si>
  <si>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</si>
  <si>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</si>
  <si>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</si>
  <si>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</si>
  <si>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</si>
  <si>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</si>
  <si>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</si>
  <si>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</si>
  <si>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</si>
  <si>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</si>
  <si>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</si>
  <si>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</si>
  <si>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</si>
  <si>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</si>
  <si>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</si>
  <si>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</si>
  <si>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</si>
  <si>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</si>
  <si>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</si>
  <si>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</si>
  <si>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</si>
  <si>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</si>
  <si>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</si>
  <si>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</si>
  <si>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</si>
  <si>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</si>
  <si>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</si>
  <si>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</si>
  <si>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</si>
  <si>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</si>
  <si>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</si>
  <si>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</si>
  <si>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</si>
  <si>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</si>
  <si>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</si>
  <si>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</si>
  <si>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</si>
  <si>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</si>
  <si>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</si>
  <si>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</si>
  <si>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</si>
  <si>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</si>
  <si>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</si>
  <si>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</si>
  <si>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</si>
  <si>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</si>
  <si>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</si>
  <si>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</si>
  <si>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</si>
  <si>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</si>
  <si>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</si>
  <si>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</si>
  <si>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</si>
  <si>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</si>
  <si>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</si>
  <si>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</si>
  <si>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</si>
  <si>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</si>
  <si>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</si>
  <si>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</si>
  <si>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</si>
  <si>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</si>
  <si>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</si>
  <si>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</si>
  <si>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</si>
  <si>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</si>
  <si>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</si>
  <si>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</si>
  <si>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</si>
  <si>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</si>
  <si>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</si>
  <si>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</si>
  <si>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</si>
  <si>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</si>
  <si>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</si>
  <si>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</si>
  <si>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</si>
  <si>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</si>
  <si>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</si>
  <si>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</si>
  <si>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</si>
  <si>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</si>
  <si>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</si>
  <si>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</si>
  <si>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</si>
  <si>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</si>
  <si>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</si>
  <si>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</si>
  <si>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</si>
  <si>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</si>
  <si>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</si>
  <si>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</si>
  <si>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</si>
  <si>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</si>
  <si>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</si>
  <si>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</si>
  <si>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</si>
  <si>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</si>
  <si>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</si>
  <si>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</si>
  <si>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</si>
  <si>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</si>
  <si>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</si>
  <si>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</si>
  <si>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</si>
  <si>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</si>
  <si>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</si>
  <si>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</si>
  <si>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</si>
  <si>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</si>
  <si>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</si>
  <si>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</si>
  <si>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</si>
  <si>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</si>
  <si>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</si>
  <si>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</si>
  <si>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</si>
  <si>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</si>
  <si>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</si>
  <si>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</si>
  <si>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</si>
  <si>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</si>
  <si>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</si>
  <si>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</si>
  <si>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</si>
  <si>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</si>
  <si>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</si>
  <si>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</si>
  <si>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</si>
  <si>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</si>
  <si>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</si>
  <si>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</si>
  <si>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</si>
  <si>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</si>
  <si>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</si>
  <si>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</si>
  <si>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</si>
  <si>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</si>
  <si>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</si>
  <si>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</si>
  <si>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</si>
  <si>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</si>
  <si>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</si>
  <si>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</si>
  <si>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</si>
  <si>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</si>
  <si>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</si>
  <si>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</si>
  <si>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</si>
  <si>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</si>
  <si>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</si>
  <si>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</si>
  <si>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</si>
  <si>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</si>
  <si>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</si>
  <si>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</si>
  <si>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</si>
  <si>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</si>
  <si>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</si>
  <si>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</si>
  <si>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</si>
  <si>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</si>
  <si>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</si>
  <si>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</si>
  <si>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</si>
  <si>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</si>
  <si>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</si>
  <si>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</si>
  <si>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</si>
  <si>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</si>
  <si>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</si>
  <si>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</si>
  <si>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</si>
  <si>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</si>
  <si>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</si>
  <si>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</si>
  <si>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</si>
  <si>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</si>
  <si>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</si>
  <si>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</si>
  <si>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</si>
  <si>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</si>
  <si>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</si>
  <si>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</si>
  <si>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</si>
  <si>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</si>
  <si>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</si>
  <si>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</si>
  <si>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</si>
  <si>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</si>
  <si>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</si>
  <si>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</si>
  <si>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</si>
  <si>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</si>
  <si>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</si>
  <si>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</si>
  <si>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</si>
  <si>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</si>
  <si>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</si>
  <si>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</si>
  <si>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</si>
  <si>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</si>
  <si>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</si>
  <si>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</si>
  <si>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</si>
  <si>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</si>
  <si>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</si>
  <si>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</si>
  <si>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</si>
  <si>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</si>
  <si>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</si>
  <si>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</si>
  <si>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</si>
  <si>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</si>
  <si>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</si>
  <si>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</si>
  <si>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</si>
  <si>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</si>
  <si>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</si>
  <si>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</si>
  <si>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</si>
  <si>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</si>
  <si>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</si>
  <si>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</si>
  <si>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</si>
  <si>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</si>
  <si>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</si>
  <si>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</si>
  <si>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</si>
  <si>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</si>
  <si>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</si>
  <si>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</si>
  <si>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</si>
  <si>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</si>
  <si>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</si>
  <si>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</si>
  <si>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</si>
  <si>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</si>
  <si>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</si>
  <si>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</si>
  <si>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</si>
  <si>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</si>
  <si>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</si>
  <si>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</si>
  <si>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</si>
  <si>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</si>
  <si>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</si>
  <si>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</si>
  <si>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</si>
  <si>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</si>
  <si>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</si>
  <si>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</si>
  <si>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</si>
  <si>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</si>
  <si>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</si>
  <si>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</si>
  <si>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</si>
  <si>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</si>
  <si>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</si>
  <si>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</si>
  <si>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</si>
  <si>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</si>
  <si>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</si>
  <si>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</si>
  <si>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</si>
  <si>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</si>
  <si>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</si>
  <si>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</si>
  <si>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</si>
  <si>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</si>
  <si>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</si>
  <si>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</si>
  <si>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</si>
  <si>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</si>
  <si>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</si>
  <si>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</si>
  <si>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</si>
  <si>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</si>
  <si>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</si>
  <si>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</si>
  <si>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</si>
  <si>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</si>
  <si>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</si>
  <si>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</si>
  <si>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</si>
  <si>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</si>
  <si>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</si>
  <si>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</si>
  <si>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</si>
  <si>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</si>
  <si>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</si>
  <si>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</si>
  <si>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</si>
  <si>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</si>
  <si>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</si>
  <si>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</si>
  <si>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</si>
  <si>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</si>
  <si>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</si>
  <si>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</si>
  <si>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</si>
  <si>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</si>
  <si>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</si>
  <si>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</si>
  <si>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</si>
  <si>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</si>
  <si>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</si>
  <si>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</si>
  <si>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</si>
  <si>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</si>
  <si>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</si>
  <si>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</si>
  <si>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</si>
  <si>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</si>
  <si>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</si>
  <si>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</si>
  <si>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</si>
  <si>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</si>
  <si>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</si>
  <si>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</si>
  <si>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</si>
  <si>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</si>
  <si>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</si>
  <si>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</si>
  <si>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</si>
  <si>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</si>
  <si>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</si>
  <si>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</si>
  <si>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</si>
  <si>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</si>
  <si>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</si>
  <si>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</si>
  <si>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</si>
  <si>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</si>
  <si>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</si>
  <si>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</si>
  <si>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</si>
  <si>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</si>
  <si>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</si>
  <si>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</si>
  <si>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</si>
  <si>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</si>
  <si>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</si>
  <si>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</si>
  <si>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</si>
  <si>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</si>
  <si>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</si>
  <si>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</si>
  <si>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</si>
  <si>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</si>
  <si>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</si>
  <si>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</si>
  <si>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</si>
  <si>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</si>
  <si>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</si>
  <si>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</si>
  <si>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</si>
  <si>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</si>
  <si>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</si>
  <si>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</si>
  <si>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</si>
  <si>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</si>
  <si>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</si>
  <si>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</si>
  <si>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</si>
  <si>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</si>
  <si>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</si>
  <si>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</si>
  <si>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</si>
  <si>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</si>
  <si>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</si>
  <si>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</si>
  <si>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</si>
  <si>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</si>
  <si>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</si>
  <si>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</si>
  <si>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</si>
  <si>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</si>
  <si>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</si>
  <si>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</si>
  <si>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</si>
  <si>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</si>
  <si>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</si>
  <si>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</si>
  <si>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</si>
  <si>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</si>
  <si>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</si>
  <si>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</si>
  <si>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</si>
  <si>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</si>
  <si>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</si>
  <si>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</si>
  <si>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</si>
  <si>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</si>
  <si>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</si>
  <si>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</si>
  <si>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</si>
  <si>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</si>
  <si>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</si>
  <si>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</si>
  <si>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</si>
  <si>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</si>
  <si>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</si>
  <si>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</si>
  <si>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</si>
  <si>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</si>
  <si>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</si>
  <si>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</si>
  <si>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</si>
  <si>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</si>
  <si>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</si>
  <si>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</si>
  <si>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</si>
  <si>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</si>
  <si>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</si>
  <si>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</si>
  <si>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</si>
  <si>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</si>
  <si>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</si>
  <si>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</si>
  <si>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</si>
  <si>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</si>
  <si>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</si>
  <si>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</si>
  <si>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</si>
  <si>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</si>
  <si>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</si>
  <si>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</si>
  <si>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</si>
  <si>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</si>
  <si>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</si>
  <si>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</si>
  <si>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</si>
  <si>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</si>
  <si>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</si>
  <si>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</si>
  <si>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</si>
  <si>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</si>
  <si>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</si>
  <si>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</si>
  <si>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</si>
  <si>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</si>
  <si>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</si>
  <si>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</si>
  <si>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</si>
  <si>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</si>
  <si>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</si>
  <si>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</si>
  <si>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</si>
  <si>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</si>
  <si>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</si>
  <si>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</si>
  <si>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</si>
  <si>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</si>
  <si>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</si>
  <si>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</si>
  <si>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</si>
  <si>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</si>
  <si>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</si>
  <si>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</si>
  <si>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</si>
  <si>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</si>
  <si>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</si>
  <si>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</si>
  <si>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</si>
  <si>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</si>
  <si>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</si>
  <si>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</si>
  <si>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</si>
  <si>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</si>
  <si>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</si>
  <si>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</si>
  <si>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</si>
  <si>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</si>
  <si>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</si>
  <si>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</si>
  <si>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</si>
  <si>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</si>
  <si>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</si>
  <si>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</si>
  <si>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</si>
  <si>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</si>
  <si>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</si>
  <si>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</si>
  <si>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</si>
  <si>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</si>
  <si>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</si>
  <si>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</si>
  <si>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</si>
  <si>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</si>
  <si>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</si>
  <si>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</si>
  <si>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</si>
  <si>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</si>
  <si>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</si>
  <si>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</si>
  <si>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</si>
  <si>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</si>
  <si>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</si>
  <si>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</si>
  <si>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</si>
  <si>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</si>
  <si>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</si>
  <si>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</si>
  <si>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</si>
  <si>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</si>
  <si>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</si>
  <si>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</si>
  <si>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</si>
  <si>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</si>
  <si>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</si>
  <si>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</si>
  <si>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</si>
  <si>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</si>
  <si>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</si>
  <si>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</si>
  <si>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</si>
  <si>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</si>
  <si>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</si>
  <si>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</si>
  <si>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</si>
  <si>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</si>
  <si>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</si>
  <si>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</si>
  <si>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</si>
  <si>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</si>
  <si>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</si>
  <si>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</si>
  <si>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</si>
  <si>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</si>
  <si>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</si>
  <si>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</si>
  <si>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</si>
  <si>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</si>
  <si>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</si>
  <si>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</si>
  <si>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</si>
  <si>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</si>
  <si>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</si>
  <si>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</si>
  <si>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</si>
  <si>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</si>
  <si>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</si>
  <si>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</si>
  <si>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</si>
  <si>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</si>
  <si>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</si>
  <si>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</si>
  <si>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</si>
  <si>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</si>
  <si>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</si>
  <si>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</si>
  <si>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</si>
  <si>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</si>
  <si>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</si>
  <si>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</si>
  <si>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</si>
  <si>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</si>
  <si>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</si>
  <si>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</si>
  <si>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</si>
  <si>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</si>
  <si>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</si>
  <si>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</si>
  <si>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</si>
  <si>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</si>
  <si>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</si>
  <si>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</si>
  <si>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</si>
  <si>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</si>
  <si>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</si>
  <si>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</si>
  <si>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</si>
  <si>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</si>
  <si>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</si>
  <si>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</si>
  <si>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</si>
  <si>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</si>
  <si>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</si>
  <si>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</si>
  <si>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</si>
  <si>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</si>
  <si>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</si>
  <si>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</si>
  <si>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</si>
  <si>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</si>
  <si>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</si>
  <si>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</si>
  <si>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</si>
  <si>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</si>
  <si>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</si>
  <si>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</si>
  <si>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</si>
  <si>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</si>
  <si>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</si>
  <si>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</si>
  <si>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</si>
  <si>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</si>
  <si>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</si>
  <si>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</si>
  <si>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</si>
  <si>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</si>
  <si>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</si>
  <si>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</si>
  <si>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</si>
  <si>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</si>
  <si>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</si>
  <si>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</si>
  <si>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</si>
  <si>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</si>
  <si>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</si>
  <si>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</si>
  <si>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</si>
  <si>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</si>
  <si>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</si>
  <si>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</si>
  <si>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</si>
  <si>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</si>
  <si>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</si>
  <si>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</si>
  <si>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</si>
  <si>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</si>
  <si>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</si>
  <si>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</si>
  <si>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</si>
  <si>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</si>
  <si>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</si>
  <si>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</si>
  <si>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</si>
  <si>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</si>
  <si>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</si>
  <si>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</si>
  <si>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</si>
  <si>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</si>
  <si>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</si>
  <si>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</si>
  <si>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</si>
  <si>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</si>
  <si>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</si>
  <si>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</si>
  <si>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</si>
  <si>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</si>
  <si>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</si>
  <si>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</si>
  <si>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</si>
  <si>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</si>
  <si>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</si>
  <si>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</si>
  <si>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</si>
  <si>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</si>
  <si>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</si>
  <si>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</si>
  <si>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</si>
  <si>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</si>
  <si>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</si>
  <si>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</si>
  <si>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</si>
  <si>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</si>
  <si>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</si>
  <si>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</si>
  <si>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</si>
  <si>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</si>
  <si>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</si>
  <si>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</si>
  <si>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</si>
  <si>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</si>
  <si>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</si>
  <si>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</si>
  <si>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</si>
  <si>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</si>
  <si>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</si>
  <si>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</si>
  <si>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</si>
  <si>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</si>
  <si>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</si>
  <si>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</si>
  <si>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</si>
  <si>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</si>
  <si>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</si>
  <si>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</si>
  <si>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</si>
  <si>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</si>
  <si>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</si>
  <si>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</si>
  <si>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</si>
  <si>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</si>
  <si>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</si>
  <si>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</si>
  <si>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</si>
  <si>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</si>
  <si>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</si>
  <si>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</si>
  <si>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</si>
  <si>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</si>
  <si>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</si>
  <si>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</si>
  <si>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</si>
  <si>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</si>
  <si>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</si>
  <si>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</si>
  <si>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</si>
  <si>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</si>
  <si>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</si>
  <si>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</si>
  <si>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</si>
  <si>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</si>
  <si>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</si>
  <si>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</si>
  <si>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</si>
  <si>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</si>
  <si>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</si>
  <si>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</si>
  <si>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</si>
  <si>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</si>
  <si>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</si>
  <si>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</si>
  <si>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</si>
  <si>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</si>
  <si>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</si>
  <si>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</si>
  <si>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</si>
  <si>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</si>
  <si>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</si>
  <si>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</si>
  <si>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</si>
  <si>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</si>
  <si>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</si>
  <si>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</si>
  <si>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</si>
  <si>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</si>
  <si>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</si>
  <si>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</si>
  <si>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</si>
  <si>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</si>
  <si>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</si>
  <si>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</si>
  <si>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</si>
  <si>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</si>
  <si>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</si>
  <si>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</si>
  <si>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</si>
  <si>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</si>
  <si>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</si>
  <si>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</si>
  <si>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</si>
  <si>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</si>
  <si>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</si>
  <si>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</si>
  <si>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</si>
  <si>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</si>
  <si>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</si>
  <si>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</si>
  <si>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</si>
  <si>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</si>
  <si>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</si>
  <si>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</si>
  <si>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</si>
  <si>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</si>
  <si>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</si>
  <si>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</si>
  <si>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</si>
  <si>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</si>
  <si>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</si>
  <si>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</si>
  <si>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</si>
  <si>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</si>
  <si>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</si>
  <si>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</si>
  <si>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</si>
  <si>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</si>
  <si>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</si>
  <si>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</si>
  <si>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</si>
  <si>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</si>
  <si>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</si>
  <si>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</si>
  <si>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</si>
  <si>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</si>
  <si>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</si>
  <si>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</si>
  <si>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</si>
  <si>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</si>
  <si>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</si>
  <si>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</si>
  <si>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</si>
  <si>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</si>
  <si>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</si>
  <si>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</si>
  <si>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</si>
  <si>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</si>
  <si>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</si>
  <si>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</si>
  <si>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</si>
  <si>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</si>
  <si>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</si>
  <si>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</si>
  <si>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</si>
  <si>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</si>
  <si>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</si>
  <si>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</si>
  <si>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</si>
  <si>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</si>
  <si>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</si>
  <si>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</si>
  <si>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</si>
  <si>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</si>
  <si>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</si>
  <si>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</si>
  <si>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</si>
  <si>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</si>
  <si>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</si>
  <si>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</si>
  <si>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</si>
  <si>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</si>
  <si>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</si>
  <si>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</si>
  <si>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</si>
  <si>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</si>
  <si>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</si>
  <si>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</si>
  <si>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</si>
  <si>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</si>
  <si>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</si>
  <si>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</si>
  <si>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</si>
  <si>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</si>
  <si>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</si>
  <si>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</si>
  <si>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</si>
  <si>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</si>
  <si>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</si>
  <si>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</si>
  <si>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</si>
  <si>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</si>
  <si>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</si>
  <si>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</si>
  <si>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</si>
  <si>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</si>
  <si>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</si>
  <si>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</si>
  <si>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</si>
  <si>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</si>
  <si>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</si>
  <si>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</si>
  <si>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</si>
  <si>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</si>
  <si>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</si>
  <si>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</si>
  <si>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</si>
  <si>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</si>
  <si>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</si>
  <si>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</si>
  <si>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</si>
  <si>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</si>
  <si>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</si>
  <si>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</si>
  <si>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</si>
  <si>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</si>
  <si>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</si>
  <si>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</si>
  <si>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</si>
  <si>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</si>
  <si>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</si>
  <si>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</si>
  <si>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</si>
  <si>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</si>
  <si>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</si>
  <si>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</si>
  <si>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</si>
  <si>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</si>
  <si>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</si>
  <si>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</si>
  <si>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</si>
  <si>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</si>
  <si>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</si>
  <si>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</si>
  <si>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</si>
  <si>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</si>
  <si>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</si>
  <si>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</si>
  <si>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</si>
  <si>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</si>
  <si>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</si>
  <si>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</si>
  <si>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</si>
  <si>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</si>
  <si>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</si>
  <si>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</si>
  <si>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</si>
  <si>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</si>
  <si>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</si>
  <si>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</si>
  <si>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</si>
  <si>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</si>
  <si>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</si>
  <si>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</si>
  <si>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</si>
  <si>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</si>
  <si>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</si>
  <si>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</si>
  <si>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</si>
  <si>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</si>
  <si>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</si>
  <si>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</si>
  <si>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</si>
  <si>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</si>
  <si>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</si>
  <si>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</si>
  <si>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</si>
  <si>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</si>
  <si>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</si>
  <si>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</si>
  <si>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</si>
  <si>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</si>
  <si>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</si>
  <si>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</si>
  <si>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</si>
  <si>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</si>
  <si>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</si>
  <si>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</si>
  <si>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</si>
  <si>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</si>
  <si>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</si>
  <si>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</si>
  <si>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</si>
  <si>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</si>
  <si>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</si>
  <si>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</si>
  <si>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</si>
  <si>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</si>
  <si>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</si>
  <si>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</si>
  <si>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</si>
  <si>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</si>
  <si>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</si>
  <si>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</si>
  <si>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</si>
  <si>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</si>
  <si>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</si>
  <si>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</si>
  <si>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</si>
  <si>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</si>
  <si>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</si>
  <si>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</si>
  <si>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</si>
  <si>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</si>
  <si>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</si>
  <si>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</si>
  <si>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</si>
  <si>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</si>
  <si>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</si>
  <si>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</si>
  <si>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</si>
  <si>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</si>
  <si>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</si>
  <si>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</si>
  <si>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</si>
  <si>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</si>
  <si>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</si>
  <si>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</si>
  <si>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</si>
  <si>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</si>
  <si>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</si>
  <si>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</si>
  <si>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</si>
  <si>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</si>
  <si>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</si>
  <si>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</si>
  <si>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</si>
  <si>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</si>
  <si>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</si>
  <si>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</si>
  <si>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</si>
  <si>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</si>
  <si>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</si>
  <si>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</si>
  <si>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</si>
  <si>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</si>
  <si>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</si>
  <si>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</si>
  <si>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</si>
  <si>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</si>
  <si>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</si>
  <si>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</si>
  <si>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</si>
  <si>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</si>
  <si>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</si>
  <si>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</si>
  <si>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</si>
  <si>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</si>
  <si>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</si>
  <si>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</si>
  <si>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</si>
  <si>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</si>
  <si>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</si>
  <si>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</si>
  <si>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</si>
  <si>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</si>
  <si>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</si>
  <si>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</si>
  <si>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</si>
  <si>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</si>
  <si>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</si>
  <si>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</si>
  <si>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</si>
  <si>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</si>
  <si>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</si>
  <si>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</si>
  <si>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</si>
  <si>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</si>
  <si>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</si>
  <si>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</si>
  <si>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</si>
  <si>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</si>
  <si>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</si>
  <si>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</si>
  <si>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</si>
  <si>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</si>
  <si>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</si>
  <si>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</si>
  <si>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</si>
  <si>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</si>
  <si>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</si>
  <si>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</si>
  <si>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</si>
  <si>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</si>
  <si>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</si>
  <si>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</si>
  <si>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</si>
  <si>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</si>
  <si>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</si>
  <si>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</si>
  <si>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</si>
  <si>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</si>
  <si>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</si>
  <si>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</si>
  <si>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</si>
  <si>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</si>
  <si>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</si>
  <si>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</si>
  <si>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</si>
  <si>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</si>
  <si>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</si>
  <si>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</si>
  <si>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</si>
  <si>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</si>
  <si>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</si>
  <si>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</si>
  <si>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</si>
  <si>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</si>
  <si>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</si>
  <si>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</si>
  <si>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</si>
  <si>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</si>
  <si>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</si>
  <si>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</si>
  <si>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</si>
  <si>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</si>
  <si>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</si>
  <si>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</si>
  <si>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</si>
  <si>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</si>
  <si>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</si>
  <si>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</si>
  <si>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</si>
  <si>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</si>
  <si>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</si>
  <si>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</si>
  <si>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</si>
  <si>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</si>
  <si>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</si>
  <si>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</si>
  <si>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</si>
  <si>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</si>
  <si>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</si>
  <si>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</si>
  <si>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</si>
  <si>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</si>
  <si>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</si>
  <si>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</si>
  <si>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</si>
  <si>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</si>
  <si>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</si>
  <si>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</si>
  <si>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</si>
  <si>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</si>
  <si>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</si>
  <si>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</si>
  <si>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</si>
  <si>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</si>
  <si>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</si>
  <si>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</si>
  <si>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</si>
  <si>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</si>
  <si>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</si>
  <si>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</si>
  <si>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</si>
  <si>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</si>
  <si>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</si>
  <si>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</si>
  <si>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</si>
  <si>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</si>
  <si>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</si>
  <si>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</si>
  <si>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</si>
  <si>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</si>
  <si>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</si>
  <si>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</si>
  <si>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</si>
  <si>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</si>
  <si>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</si>
  <si>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</si>
  <si>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</si>
  <si>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</si>
  <si>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</si>
  <si>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</si>
  <si>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</si>
  <si>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</si>
  <si>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</si>
  <si>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</si>
  <si>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</si>
  <si>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</si>
  <si>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</si>
  <si>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</si>
  <si>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</si>
  <si>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</si>
  <si>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</si>
  <si>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</si>
  <si>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</si>
  <si>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</si>
  <si>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</si>
  <si>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</si>
  <si>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</si>
  <si>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</si>
  <si>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</si>
  <si>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</si>
  <si>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</si>
  <si>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</si>
  <si>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</si>
  <si>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</si>
  <si>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</si>
  <si>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</si>
  <si>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</si>
  <si>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</si>
  <si>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</si>
  <si>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</si>
  <si>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</si>
  <si>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</si>
  <si>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</si>
  <si>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</si>
  <si>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</si>
  <si>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</si>
  <si>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</si>
  <si>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</si>
  <si>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</si>
  <si>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</si>
  <si>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</si>
  <si>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</si>
  <si>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</si>
  <si>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</si>
  <si>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</si>
  <si>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</si>
  <si>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</si>
  <si>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</si>
  <si>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</si>
  <si>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</si>
  <si>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</si>
  <si>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</si>
  <si>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</si>
  <si>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</si>
  <si>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</si>
  <si>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</si>
  <si>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</si>
  <si>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</si>
  <si>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</si>
  <si>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</si>
  <si>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</si>
  <si>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</si>
  <si>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</si>
  <si>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</si>
  <si>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</si>
  <si>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</si>
  <si>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</si>
  <si>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</si>
  <si>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</si>
  <si>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</si>
  <si>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</si>
  <si>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</si>
  <si>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</si>
  <si>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</si>
  <si>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</si>
  <si>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</si>
  <si>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</si>
  <si>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</si>
  <si>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</si>
  <si>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</si>
  <si>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</si>
  <si>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</si>
  <si>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</si>
  <si>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</si>
  <si>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</si>
  <si>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</si>
  <si>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</si>
  <si>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</si>
  <si>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</si>
  <si>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</si>
  <si>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</si>
  <si>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</si>
  <si>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</si>
  <si>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</si>
  <si>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</si>
  <si>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</si>
  <si>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</si>
  <si>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</si>
  <si>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</si>
  <si>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</si>
  <si>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</si>
  <si>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</si>
  <si>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</si>
  <si>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</si>
  <si>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</si>
  <si>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</si>
  <si>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</si>
  <si>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</si>
  <si>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</si>
  <si>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</si>
  <si>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</si>
  <si>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</si>
  <si>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</si>
  <si>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</si>
  <si>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</si>
  <si>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</si>
  <si>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</si>
  <si>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</si>
  <si>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</si>
  <si>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</si>
  <si>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</si>
  <si>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</si>
  <si>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</si>
  <si>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</si>
  <si>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</si>
  <si>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</si>
  <si>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</si>
  <si>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</si>
  <si>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</si>
  <si>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</si>
  <si>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</si>
  <si>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</si>
  <si>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</si>
  <si>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</si>
  <si>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</si>
  <si>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</si>
  <si>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</si>
  <si>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</si>
  <si>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</si>
  <si>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</si>
  <si>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</si>
  <si>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</si>
  <si>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</si>
  <si>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</si>
  <si>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</si>
  <si>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</si>
  <si>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</si>
  <si>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</si>
  <si>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</si>
  <si>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</si>
  <si>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</si>
  <si>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</si>
  <si>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</si>
  <si>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</si>
  <si>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</si>
  <si>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</si>
  <si>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</si>
  <si>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</si>
  <si>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</si>
  <si>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</si>
  <si>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</si>
  <si>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</si>
  <si>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</si>
  <si>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</si>
  <si>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</si>
  <si>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</si>
  <si>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</si>
  <si>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</si>
  <si>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</si>
  <si>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</si>
  <si>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</si>
  <si>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</si>
  <si>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</si>
  <si>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</si>
  <si>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</si>
  <si>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</si>
  <si>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</si>
  <si>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</si>
  <si>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</si>
  <si>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</si>
  <si>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</si>
  <si>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</si>
  <si>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</si>
  <si>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</si>
  <si>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</si>
  <si>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</si>
  <si>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</si>
  <si>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</si>
  <si>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</si>
  <si>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</si>
  <si>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</si>
  <si>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</si>
  <si>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</si>
  <si>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</si>
  <si>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</si>
  <si>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</si>
  <si>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</si>
  <si>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</si>
  <si>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</si>
  <si>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</si>
  <si>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</si>
  <si>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</si>
  <si>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</si>
  <si>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</si>
  <si>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</si>
  <si>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</si>
  <si>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</si>
  <si>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</si>
  <si>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</si>
  <si>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</si>
  <si>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</si>
  <si>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</si>
  <si>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</si>
  <si>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</si>
  <si>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</si>
  <si>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</si>
  <si>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</si>
  <si>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</si>
  <si>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</si>
  <si>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</si>
  <si>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</si>
  <si>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</si>
  <si>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</si>
  <si>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</si>
  <si>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</si>
  <si>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</si>
  <si>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</si>
  <si>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</si>
  <si>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</si>
  <si>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</si>
  <si>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</si>
  <si>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</si>
  <si>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</si>
  <si>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</si>
  <si>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</si>
  <si>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</si>
  <si>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</si>
  <si>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</si>
  <si>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</si>
  <si>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</si>
  <si>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</si>
  <si>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</si>
  <si>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</si>
  <si>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</si>
  <si>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</si>
  <si>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</si>
  <si>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</si>
  <si>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</si>
  <si>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</si>
  <si>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</si>
  <si>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</si>
  <si>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</si>
  <si>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</si>
  <si>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</si>
  <si>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</si>
  <si>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</si>
  <si>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</si>
  <si>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</si>
  <si>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</si>
  <si>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</si>
  <si>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</si>
  <si>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</si>
  <si>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</si>
  <si>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</si>
  <si>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</si>
  <si>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</si>
  <si>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</si>
  <si>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</si>
  <si>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</si>
  <si>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</si>
  <si>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</si>
  <si>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</si>
  <si>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</si>
  <si>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</si>
  <si>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</si>
  <si>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</si>
  <si>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</si>
  <si>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</si>
  <si>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</si>
  <si>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</si>
  <si>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</si>
  <si>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</si>
  <si>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</si>
  <si>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</si>
  <si>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</si>
  <si>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</si>
  <si>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</si>
  <si>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</si>
  <si>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</si>
  <si>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</si>
  <si>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</si>
  <si>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</si>
  <si>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</si>
  <si>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</si>
  <si>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</si>
  <si>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</si>
  <si>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</si>
  <si>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</si>
  <si>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</si>
  <si>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</si>
  <si>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</si>
  <si>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</si>
  <si>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</si>
  <si>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</si>
  <si>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</si>
  <si>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</si>
  <si>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</si>
  <si>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</si>
  <si>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</si>
  <si>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</si>
  <si>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</si>
  <si>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</si>
  <si>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</si>
  <si>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</si>
  <si>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</si>
  <si>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</si>
  <si>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</si>
  <si>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</si>
  <si>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</si>
  <si>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</si>
  <si>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</si>
  <si>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</si>
  <si>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</si>
  <si>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</si>
  <si>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</si>
  <si>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</si>
  <si>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</si>
  <si>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</si>
  <si>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</si>
  <si>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</si>
  <si>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</si>
  <si>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</si>
  <si>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</si>
  <si>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</si>
  <si>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</si>
  <si>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</si>
  <si>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</si>
  <si>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</si>
  <si>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</si>
  <si>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</si>
  <si>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</si>
  <si>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</si>
  <si>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</si>
  <si>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</si>
  <si>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</si>
  <si>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</si>
  <si>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</si>
  <si>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</si>
  <si>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</si>
  <si>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</si>
  <si>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</si>
  <si>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</si>
  <si>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</si>
  <si>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</si>
  <si>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</si>
  <si>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</si>
  <si>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</si>
  <si>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</si>
  <si>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</si>
  <si>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</si>
  <si>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</si>
  <si>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</si>
  <si>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</si>
  <si>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</si>
  <si>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</si>
  <si>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</si>
  <si>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</si>
  <si>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</si>
  <si>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</si>
  <si>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</si>
  <si>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</si>
  <si>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</si>
  <si>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</si>
  <si>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</si>
  <si>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</si>
  <si>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</si>
  <si>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</si>
  <si>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</si>
  <si>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</si>
  <si>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</si>
  <si>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</si>
  <si>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</si>
  <si>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</si>
  <si>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</si>
  <si>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</si>
  <si>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</si>
  <si>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</si>
  <si>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</si>
  <si>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</si>
  <si>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</si>
  <si>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</si>
  <si>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</si>
  <si>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</si>
  <si>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</si>
  <si>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</si>
  <si>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</si>
  <si>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</si>
  <si>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</si>
  <si>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</si>
  <si>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</si>
  <si>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</si>
  <si>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</si>
  <si>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</si>
  <si>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</si>
  <si>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</si>
  <si>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</si>
  <si>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</si>
  <si>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</si>
  <si>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</si>
  <si>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</si>
  <si>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</si>
  <si>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</si>
  <si>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</si>
  <si>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</si>
  <si>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</si>
  <si>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</si>
  <si>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</si>
  <si>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</si>
  <si>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</si>
  <si>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</si>
  <si>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</si>
  <si>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</si>
  <si>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</si>
  <si>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</si>
  <si>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</si>
  <si>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</si>
  <si>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</si>
  <si>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</si>
  <si>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</si>
  <si>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</si>
  <si>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</si>
  <si>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</si>
  <si>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</si>
  <si>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</si>
  <si>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</si>
  <si>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</si>
  <si>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</si>
  <si>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</si>
  <si>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</si>
  <si>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</si>
  <si>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</si>
  <si>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</si>
  <si>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</si>
  <si>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</si>
  <si>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</si>
  <si>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</si>
  <si>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</si>
  <si>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</si>
  <si>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</si>
  <si>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</si>
  <si>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</si>
  <si>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</si>
  <si>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</si>
  <si>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</si>
  <si>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</si>
  <si>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</si>
  <si>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</si>
  <si>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</si>
  <si>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</si>
  <si>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</si>
  <si>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</si>
  <si>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</si>
  <si>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</si>
  <si>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</si>
  <si>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</si>
  <si>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</si>
  <si>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</si>
  <si>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</si>
  <si>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</si>
  <si>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</si>
  <si>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</si>
  <si>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</si>
  <si>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</si>
  <si>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</si>
  <si>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</si>
  <si>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</si>
  <si>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</si>
  <si>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</si>
  <si>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</si>
  <si>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</si>
  <si>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</si>
  <si>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</si>
  <si>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</si>
  <si>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</si>
  <si>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</si>
  <si>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</si>
  <si>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</si>
  <si>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</si>
  <si>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</si>
  <si>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</si>
  <si>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</si>
  <si>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</si>
  <si>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</si>
  <si>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</si>
  <si>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</si>
  <si>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</si>
  <si>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</si>
  <si>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</si>
  <si>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</si>
  <si>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</si>
  <si>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</si>
  <si>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</si>
  <si>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</si>
  <si>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</si>
  <si>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</si>
  <si>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</si>
  <si>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</si>
  <si>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</si>
  <si>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</si>
  <si>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</si>
  <si>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</si>
  <si>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</si>
  <si>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</si>
  <si>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</si>
  <si>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</si>
  <si>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</si>
  <si>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</si>
  <si>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</si>
  <si>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</si>
  <si>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</si>
  <si>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</si>
  <si>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</si>
  <si>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</si>
  <si>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</si>
  <si>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</si>
  <si>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</si>
  <si>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</si>
  <si>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</si>
  <si>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</si>
  <si>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</si>
  <si>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</si>
  <si>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</si>
  <si>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</si>
  <si>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</si>
  <si>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</si>
  <si>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</si>
  <si>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</si>
  <si>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</si>
  <si>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</si>
  <si>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</si>
  <si>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</si>
  <si>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</si>
  <si>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</si>
  <si>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</si>
  <si>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</si>
  <si>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</si>
  <si>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</si>
  <si>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</si>
  <si>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</si>
  <si>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</si>
  <si>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</si>
  <si>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</si>
  <si>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</si>
  <si>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</si>
  <si>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</si>
  <si>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</si>
  <si>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</si>
  <si>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</si>
  <si>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</si>
  <si>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</si>
  <si>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</si>
  <si>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</si>
  <si>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</si>
  <si>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</si>
  <si>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</si>
  <si>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</si>
  <si>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</si>
  <si>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</si>
  <si>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</si>
  <si>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</si>
  <si>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</si>
  <si>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</si>
  <si>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</si>
  <si>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</si>
  <si>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</si>
  <si>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</si>
  <si>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</si>
  <si>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</si>
  <si>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</si>
  <si>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</si>
  <si>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</si>
  <si>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</si>
  <si>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</si>
  <si>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</si>
  <si>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</si>
  <si>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</si>
  <si>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</si>
  <si>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</si>
  <si>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</si>
  <si>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</si>
  <si>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</si>
  <si>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</si>
  <si>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</si>
  <si>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</si>
  <si>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</si>
  <si>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</si>
  <si>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</si>
  <si>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</si>
  <si>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</si>
  <si>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</si>
  <si>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</si>
  <si>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</si>
  <si>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</si>
  <si>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</si>
  <si>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</si>
  <si>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</si>
  <si>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</si>
  <si>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</si>
  <si>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</si>
  <si>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</si>
  <si>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</si>
  <si>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</si>
  <si>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</si>
  <si>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</si>
  <si>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</si>
  <si>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</si>
  <si>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</si>
  <si>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</si>
  <si>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</si>
  <si>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</si>
  <si>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</si>
  <si>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</si>
  <si>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</si>
  <si>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</si>
  <si>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</si>
  <si>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</si>
  <si>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</si>
  <si>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</si>
  <si>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</si>
  <si>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</si>
  <si>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</si>
  <si>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</si>
  <si>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</si>
  <si>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</si>
  <si>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</si>
  <si>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</si>
  <si>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</si>
  <si>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</si>
  <si>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</si>
  <si>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</si>
  <si>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</si>
  <si>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</si>
  <si>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</si>
  <si>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</si>
  <si>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</si>
  <si>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</si>
  <si>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</si>
  <si>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</si>
  <si>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</si>
  <si>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</si>
  <si>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</si>
  <si>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</si>
  <si>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</si>
  <si>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</si>
  <si>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</si>
  <si>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</si>
  <si>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</si>
  <si>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</si>
  <si>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</si>
  <si>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</si>
  <si>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</si>
  <si>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</si>
  <si>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</si>
  <si>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</si>
  <si>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</si>
  <si>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</si>
  <si>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</si>
  <si>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</si>
  <si>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</si>
  <si>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</si>
  <si>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</si>
  <si>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</si>
  <si>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</si>
  <si>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</si>
  <si>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</si>
  <si>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</si>
  <si>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</si>
  <si>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</si>
  <si>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</si>
  <si>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</si>
  <si>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</si>
  <si>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</si>
  <si>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</si>
  <si>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</si>
  <si>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</si>
  <si>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</si>
  <si>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</si>
  <si>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</si>
  <si>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</si>
  <si>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</si>
  <si>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</si>
  <si>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</si>
  <si>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</si>
  <si>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</si>
  <si>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</si>
  <si>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</si>
  <si>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</si>
  <si>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</si>
  <si>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</si>
  <si>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</si>
  <si>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</si>
  <si>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</si>
  <si>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</si>
  <si>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</si>
  <si>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</si>
  <si>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</si>
  <si>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</si>
  <si>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</si>
  <si>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</si>
  <si>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</si>
  <si>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</si>
  <si>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</si>
  <si>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</si>
  <si>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</si>
  <si>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</si>
  <si>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</si>
  <si>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</si>
  <si>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</si>
  <si>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</si>
  <si>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</si>
  <si>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</si>
  <si>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</si>
  <si>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</si>
  <si>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</si>
  <si>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</si>
  <si>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</si>
  <si>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</si>
  <si>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</si>
  <si>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</si>
  <si>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</si>
  <si>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</si>
  <si>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</si>
  <si>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</si>
  <si>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</si>
  <si>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</si>
  <si>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</si>
  <si>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</si>
  <si>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</si>
  <si>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</si>
  <si>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</si>
  <si>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</si>
  <si>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</si>
  <si>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</si>
  <si>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</si>
  <si>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</si>
  <si>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</si>
  <si>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</si>
  <si>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</si>
  <si>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</si>
  <si>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</si>
  <si>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</si>
  <si>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</si>
  <si>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</si>
  <si>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</si>
  <si>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</si>
  <si>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</si>
  <si>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</si>
  <si>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</si>
  <si>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</si>
  <si>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</si>
  <si>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</si>
  <si>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</si>
  <si>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</si>
  <si>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</si>
  <si>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</si>
  <si>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</si>
  <si>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</si>
  <si>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</si>
  <si>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</si>
  <si>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</si>
  <si>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</si>
  <si>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</si>
  <si>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</si>
  <si>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</si>
  <si>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</si>
  <si>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</si>
  <si>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</si>
  <si>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</si>
  <si>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</si>
  <si>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</si>
  <si>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</si>
  <si>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</si>
  <si>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</si>
  <si>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</si>
  <si>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</si>
  <si>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</si>
  <si>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</si>
  <si>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</si>
  <si>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</si>
  <si>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</si>
  <si>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</si>
  <si>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</si>
  <si>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</si>
  <si>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</si>
  <si>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</si>
  <si>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</si>
  <si>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</si>
  <si>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</si>
  <si>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</si>
  <si>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</si>
  <si>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</si>
  <si>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</si>
  <si>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</si>
  <si>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</si>
  <si>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</si>
  <si>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</si>
  <si>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</si>
  <si>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</si>
  <si>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</si>
  <si>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</si>
  <si>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</si>
  <si>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</si>
  <si>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</si>
  <si>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</si>
  <si>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</si>
  <si>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</si>
  <si>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</si>
  <si>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</si>
  <si>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</si>
  <si>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</si>
  <si>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</si>
  <si>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</si>
  <si>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</si>
  <si>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</si>
  <si>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</si>
  <si>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</si>
  <si>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</si>
  <si>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</si>
  <si>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</si>
  <si>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</si>
  <si>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</si>
  <si>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</si>
  <si>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</si>
  <si>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</si>
  <si>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</si>
  <si>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</si>
  <si>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</si>
  <si>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</si>
  <si>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</si>
  <si>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</si>
  <si>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</si>
  <si>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</si>
  <si>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</si>
  <si>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</si>
  <si>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</si>
  <si>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</si>
  <si>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</si>
  <si>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</si>
  <si>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</si>
  <si>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</si>
  <si>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</si>
  <si>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</si>
  <si>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</si>
  <si>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</si>
  <si>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</si>
  <si>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</si>
  <si>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</si>
  <si>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</si>
  <si>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</si>
  <si>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</si>
  <si>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</si>
  <si>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</si>
  <si>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</si>
  <si>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</si>
  <si>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</si>
  <si>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</si>
  <si>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</si>
  <si>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</si>
  <si>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</si>
  <si>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</si>
  <si>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</si>
  <si>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</si>
  <si>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</si>
  <si>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</si>
  <si>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</si>
  <si>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</si>
  <si>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</si>
  <si>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</si>
  <si>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</si>
  <si>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</si>
  <si>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</si>
  <si>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</si>
  <si>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</si>
  <si>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</si>
  <si>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</si>
  <si>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</si>
  <si>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</si>
  <si>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</si>
  <si>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</si>
  <si>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</si>
  <si>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</si>
  <si>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</si>
  <si>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</si>
  <si>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</si>
  <si>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</si>
  <si>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</si>
  <si>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</si>
  <si>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</si>
  <si>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</si>
  <si>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</si>
  <si>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</si>
  <si>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</si>
  <si>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</si>
  <si>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</si>
  <si>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</si>
  <si>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</si>
  <si>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</si>
  <si>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</si>
  <si>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</si>
  <si>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</si>
  <si>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</si>
  <si>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</si>
  <si>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</si>
  <si>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</si>
  <si>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</si>
  <si>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</si>
  <si>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</si>
  <si>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</si>
  <si>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</si>
  <si>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</si>
  <si>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</si>
  <si>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</si>
  <si>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</si>
  <si>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</si>
  <si>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</si>
  <si>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</si>
  <si>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</si>
  <si>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</si>
  <si>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</si>
  <si>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</si>
  <si>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</si>
  <si>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</si>
  <si>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</si>
  <si>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</si>
  <si>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</si>
  <si>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</si>
  <si>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</si>
  <si>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</si>
  <si>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</si>
  <si>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</si>
  <si>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</si>
  <si>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</si>
  <si>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</si>
  <si>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</si>
  <si>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</si>
  <si>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</si>
  <si>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</si>
  <si>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</si>
  <si>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</si>
  <si>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</si>
  <si>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</si>
  <si>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</si>
  <si>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</si>
  <si>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</si>
  <si>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</si>
  <si>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</si>
  <si>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</si>
  <si>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</si>
  <si>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</si>
  <si>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</si>
  <si>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</si>
  <si>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</si>
  <si>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</si>
  <si>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</si>
  <si>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</si>
  <si>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</si>
  <si>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</si>
  <si>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</si>
  <si>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</si>
  <si>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</si>
  <si>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</si>
  <si>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</si>
  <si>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</si>
  <si>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</si>
  <si>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</si>
  <si>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</si>
  <si>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</si>
  <si>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</si>
  <si>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</si>
  <si>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</si>
  <si>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</si>
  <si>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</si>
  <si>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</si>
  <si>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</si>
  <si>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</si>
  <si>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</si>
  <si>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</si>
  <si>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</si>
  <si>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</si>
  <si>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</si>
  <si>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</si>
  <si>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</si>
  <si>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</si>
  <si>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</si>
  <si>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</si>
  <si>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</si>
  <si>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</si>
  <si>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</si>
  <si>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</si>
  <si>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</si>
  <si>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</si>
  <si>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</si>
  <si>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</si>
  <si>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</si>
  <si>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</si>
  <si>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</si>
  <si>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</si>
  <si>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</si>
  <si>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</si>
  <si>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</si>
  <si>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</si>
  <si>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</si>
  <si>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</si>
  <si>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</si>
  <si>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</si>
  <si>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</si>
  <si>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</si>
  <si>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</si>
  <si>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</si>
  <si>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</si>
  <si>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</si>
  <si>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</si>
  <si>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</si>
  <si>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</si>
  <si>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</si>
  <si>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</si>
  <si>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</si>
  <si>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</si>
  <si>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</si>
  <si>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</si>
  <si>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</si>
  <si>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</si>
  <si>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</si>
  <si>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</si>
  <si>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</si>
  <si>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</si>
  <si>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</si>
  <si>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</si>
  <si>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</si>
  <si>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</si>
  <si>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</si>
  <si>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</si>
  <si>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</si>
  <si>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</si>
  <si>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</si>
  <si>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</si>
  <si>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</si>
  <si>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</si>
  <si>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</si>
  <si>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</si>
  <si>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</si>
  <si>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</si>
  <si>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</si>
  <si>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</si>
  <si>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</si>
  <si>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</si>
  <si>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</si>
  <si>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</si>
  <si>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</si>
  <si>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</si>
  <si>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</si>
  <si>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</si>
  <si>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</si>
  <si>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</si>
  <si>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</si>
  <si>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</si>
  <si>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</si>
  <si>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</si>
  <si>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</si>
  <si>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</si>
  <si>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</si>
  <si>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</si>
  <si>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</si>
  <si>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</si>
  <si>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</si>
  <si>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</si>
  <si>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</si>
  <si>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</si>
  <si>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</si>
  <si>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</si>
  <si>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</si>
  <si>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</si>
  <si>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</si>
  <si>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</si>
  <si>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</si>
  <si>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</si>
  <si>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</si>
  <si>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</si>
  <si>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</si>
  <si>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</si>
  <si>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</si>
  <si>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</si>
  <si>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</si>
  <si>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</si>
  <si>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</si>
  <si>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</si>
  <si>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</si>
  <si>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</si>
  <si>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</si>
  <si>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</si>
  <si>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</si>
  <si>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</si>
  <si>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</si>
  <si>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</si>
  <si>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</si>
  <si>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</si>
  <si>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</si>
  <si>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</si>
  <si>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</si>
  <si>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</si>
  <si>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</si>
  <si>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</si>
  <si>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</si>
  <si>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</si>
  <si>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</si>
  <si>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</si>
  <si>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</si>
  <si>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</si>
  <si>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</si>
  <si>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</si>
  <si>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</si>
  <si>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</si>
  <si>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</si>
  <si>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</si>
  <si>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</si>
  <si>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</si>
  <si>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</si>
  <si>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</si>
  <si>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</si>
  <si>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</si>
  <si>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</si>
  <si>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</si>
  <si>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</si>
  <si>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</si>
  <si>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</si>
  <si>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</si>
  <si>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</si>
  <si>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</si>
  <si>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</si>
  <si>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</si>
  <si>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</si>
  <si>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</si>
  <si>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</si>
  <si>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</si>
  <si>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</si>
  <si>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</si>
  <si>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</si>
  <si>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</si>
  <si>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</si>
  <si>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</si>
  <si>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</si>
  <si>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</si>
  <si>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</si>
  <si>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</si>
  <si>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</si>
  <si>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</si>
  <si>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</si>
  <si>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</si>
  <si>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</si>
  <si>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</si>
  <si>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</si>
  <si>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</si>
  <si>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</si>
  <si>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</si>
  <si>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</si>
  <si>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</si>
  <si>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</si>
  <si>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</si>
  <si>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</si>
  <si>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</si>
  <si>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</si>
  <si>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</si>
  <si>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</si>
  <si>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</si>
  <si>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</si>
  <si>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</si>
  <si>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</si>
  <si>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</si>
  <si>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</si>
  <si>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</si>
  <si>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</si>
  <si>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</si>
  <si>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</si>
  <si>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</si>
  <si>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</si>
  <si>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</si>
  <si>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</si>
  <si>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</si>
  <si>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</si>
  <si>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</si>
  <si>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</si>
  <si>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</si>
  <si>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</si>
  <si>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</si>
  <si>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</si>
  <si>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</si>
  <si>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</si>
  <si>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</si>
  <si>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</si>
  <si>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</si>
  <si>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</si>
  <si>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</si>
  <si>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</si>
  <si>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</si>
  <si>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</si>
  <si>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</si>
  <si>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</si>
  <si>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</si>
  <si>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</si>
  <si>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</si>
  <si>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</si>
  <si>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</si>
  <si>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</si>
  <si>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</si>
  <si>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</si>
  <si>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</si>
  <si>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</si>
  <si>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</si>
  <si>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</si>
  <si>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</si>
  <si>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</si>
  <si>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</si>
  <si>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</si>
  <si>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</si>
  <si>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</si>
  <si>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</si>
  <si>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</si>
  <si>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</si>
  <si>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</si>
  <si>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</si>
  <si>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</si>
  <si>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</si>
  <si>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</si>
  <si>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</si>
  <si>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</si>
  <si>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</si>
  <si>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</si>
  <si>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</si>
  <si>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</si>
  <si>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</si>
  <si>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</si>
  <si>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</si>
  <si>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</si>
  <si>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</si>
  <si>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</si>
  <si>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</si>
  <si>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</si>
  <si>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</si>
  <si>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</si>
  <si>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</si>
  <si>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</si>
  <si>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</si>
  <si>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</si>
  <si>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</si>
  <si>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</si>
  <si>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</si>
  <si>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</si>
  <si>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</si>
  <si>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</si>
  <si>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</si>
  <si>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</si>
  <si>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</si>
  <si>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</si>
  <si>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</si>
  <si>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</si>
  <si>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</si>
  <si>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</si>
  <si>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</si>
  <si>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</si>
  <si>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</si>
  <si>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</si>
  <si>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</si>
  <si>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</si>
  <si>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</si>
  <si>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</si>
  <si>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</si>
  <si>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</si>
  <si>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</si>
  <si>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</si>
  <si>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</si>
  <si>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</si>
  <si>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</si>
  <si>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</si>
  <si>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</si>
  <si>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</si>
  <si>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</si>
  <si>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</si>
  <si>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</si>
  <si>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</si>
  <si>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</si>
  <si>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</si>
  <si>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</si>
  <si>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</si>
  <si>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</si>
  <si>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</si>
  <si>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</si>
  <si>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</si>
  <si>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</si>
  <si>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</si>
  <si>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</si>
  <si>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</si>
  <si>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</si>
  <si>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</si>
  <si>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</si>
  <si>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</si>
  <si>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</si>
  <si>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</si>
  <si>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</si>
  <si>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</si>
  <si>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</si>
  <si>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</si>
  <si>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</si>
  <si>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</si>
  <si>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</si>
  <si>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</si>
  <si>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</si>
  <si>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</si>
  <si>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</si>
  <si>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</si>
  <si>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</si>
  <si>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</si>
  <si>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</si>
  <si>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</si>
  <si>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</si>
  <si>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</si>
  <si>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</si>
  <si>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</si>
  <si>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</si>
  <si>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</si>
  <si>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</si>
  <si>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</si>
  <si>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</si>
  <si>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</si>
  <si>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</si>
  <si>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</si>
  <si>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</si>
  <si>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</si>
  <si>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</si>
  <si>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</si>
  <si>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</si>
  <si>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</si>
  <si>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</si>
  <si>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</si>
  <si>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</si>
  <si>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</si>
  <si>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</si>
  <si>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</si>
  <si>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</si>
  <si>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</si>
  <si>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</si>
  <si>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</si>
  <si>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</si>
  <si>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</si>
  <si>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</si>
  <si>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</si>
  <si>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</si>
  <si>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</si>
  <si>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</si>
  <si>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</si>
  <si>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</si>
  <si>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</si>
  <si>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</si>
  <si>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</si>
  <si>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</si>
  <si>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</si>
  <si>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</si>
  <si>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</si>
  <si>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</si>
  <si>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</si>
  <si>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</si>
  <si>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</si>
  <si>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</si>
  <si>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</si>
  <si>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</si>
  <si>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</si>
  <si>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</si>
  <si>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</si>
  <si>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</si>
  <si>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</si>
  <si>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</si>
  <si>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</si>
  <si>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</si>
  <si>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</si>
  <si>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</si>
  <si>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</si>
  <si>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</si>
  <si>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</si>
  <si>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</si>
  <si>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</si>
  <si>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</si>
  <si>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</si>
  <si>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</si>
  <si>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</si>
  <si>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</si>
  <si>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</si>
  <si>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</si>
  <si>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</si>
  <si>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</si>
  <si>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</si>
  <si>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</si>
  <si>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</si>
  <si>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</si>
  <si>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</si>
  <si>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</si>
  <si>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</si>
  <si>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</si>
  <si>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</si>
  <si>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</si>
  <si>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</si>
  <si>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</si>
  <si>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</si>
  <si>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</si>
  <si>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</si>
  <si>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</si>
  <si>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</si>
  <si>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</si>
  <si>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</si>
  <si>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</si>
  <si>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</si>
  <si>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</si>
  <si>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</si>
  <si>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</si>
  <si>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</si>
  <si>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</si>
  <si>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</si>
  <si>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</si>
  <si>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</si>
  <si>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</si>
  <si>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</si>
  <si>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</si>
  <si>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</si>
  <si>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</si>
  <si>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</si>
  <si>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</si>
  <si>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</si>
  <si>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</si>
  <si>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</si>
  <si>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</si>
  <si>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</si>
  <si>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</si>
  <si>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</si>
  <si>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</si>
  <si>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</si>
  <si>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</si>
  <si>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</si>
  <si>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</si>
  <si>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</si>
  <si>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</si>
  <si>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</si>
  <si>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</si>
  <si>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</si>
  <si>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</si>
  <si>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</si>
  <si>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</si>
  <si>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</si>
  <si>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</si>
  <si>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</si>
  <si>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</si>
  <si>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</si>
  <si>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</si>
  <si>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</si>
  <si>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</si>
  <si>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</si>
  <si>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</si>
  <si>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</si>
  <si>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</si>
  <si>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</si>
  <si>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</si>
  <si>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</si>
  <si>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</si>
  <si>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</si>
  <si>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</si>
  <si>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</si>
  <si>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</si>
  <si>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</si>
  <si>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</si>
  <si>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</si>
  <si>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</si>
  <si>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</si>
  <si>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</si>
  <si>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</si>
  <si>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</si>
  <si>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</si>
  <si>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</si>
  <si>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</si>
  <si>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</si>
  <si>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</si>
  <si>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</si>
  <si>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</si>
  <si>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</si>
  <si>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</si>
  <si>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</si>
  <si>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</si>
  <si>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</si>
  <si>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</si>
  <si>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</si>
  <si>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</si>
  <si>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</si>
  <si>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</si>
  <si>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</si>
  <si>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</si>
  <si>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</si>
  <si>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</si>
  <si>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</si>
  <si>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</si>
  <si>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</si>
  <si>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</si>
  <si>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</si>
  <si>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</si>
  <si>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</si>
  <si>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</si>
  <si>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</si>
  <si>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</si>
  <si>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</si>
  <si>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</si>
  <si>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</si>
  <si>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</si>
  <si>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</si>
  <si>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</si>
  <si>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</si>
  <si>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</si>
  <si>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</si>
  <si>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</si>
  <si>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</si>
  <si>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</si>
  <si>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</si>
  <si>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</si>
  <si>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</si>
  <si>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</si>
  <si>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</si>
  <si>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</si>
  <si>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</si>
  <si>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</si>
  <si>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</si>
  <si>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</si>
  <si>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</si>
  <si>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</si>
  <si>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</si>
  <si>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</si>
  <si>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</si>
  <si>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</si>
  <si>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</si>
  <si>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</si>
  <si>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</si>
  <si>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</si>
  <si>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</si>
  <si>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</si>
  <si>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</si>
  <si>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</si>
  <si>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</si>
  <si>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</si>
  <si>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</si>
  <si>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</si>
  <si>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</si>
  <si>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</si>
  <si>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</si>
  <si>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</si>
  <si>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</si>
  <si>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</si>
  <si>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</si>
  <si>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</si>
  <si>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</si>
  <si>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</si>
  <si>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</si>
  <si>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</si>
  <si>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</si>
  <si>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</si>
  <si>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</si>
  <si>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</si>
  <si>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</si>
  <si>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</si>
  <si>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</si>
  <si>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</si>
  <si>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</si>
  <si>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</si>
  <si>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</si>
  <si>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</si>
  <si>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</si>
  <si>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</si>
  <si>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</si>
  <si>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</si>
  <si>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</si>
  <si>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</si>
  <si>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</si>
  <si>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</si>
  <si>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</si>
  <si>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</si>
  <si>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</si>
  <si>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</si>
  <si>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</si>
  <si>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</si>
  <si>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</si>
  <si>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</si>
  <si>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</si>
  <si>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</si>
  <si>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</si>
  <si>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</si>
  <si>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</si>
  <si>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</si>
  <si>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</si>
  <si>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</si>
  <si>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</si>
  <si>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</si>
  <si>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</si>
  <si>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</si>
  <si>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</si>
  <si>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</si>
  <si>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</si>
  <si>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</si>
  <si>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</si>
  <si>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</si>
  <si>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</si>
  <si>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</si>
  <si>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</si>
  <si>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</si>
  <si>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</si>
  <si>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</si>
  <si>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</si>
  <si>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</si>
  <si>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</si>
  <si>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</si>
  <si>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</si>
  <si>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</si>
  <si>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</si>
  <si>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</si>
  <si>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</si>
  <si>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</si>
  <si>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</si>
  <si>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</si>
  <si>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</si>
  <si>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</si>
  <si>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</si>
  <si>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</si>
  <si>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</si>
  <si>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</si>
  <si>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</si>
  <si>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</si>
  <si>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</si>
  <si>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</si>
  <si>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</si>
  <si>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</si>
  <si>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</si>
  <si>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</si>
  <si>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</si>
  <si>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</si>
  <si>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</si>
  <si>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</si>
  <si>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</si>
  <si>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</si>
  <si>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</si>
  <si>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</si>
  <si>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</si>
  <si>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</si>
  <si>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</si>
  <si>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</si>
  <si>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</si>
  <si>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</si>
  <si>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</si>
  <si>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</si>
  <si>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</si>
  <si>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</si>
  <si>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</si>
  <si>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</si>
  <si>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</si>
  <si>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</si>
  <si>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</si>
  <si>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</si>
  <si>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</si>
  <si>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</si>
  <si>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</si>
  <si>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</si>
  <si>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</si>
  <si>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</si>
  <si>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</si>
  <si>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</si>
  <si>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</si>
  <si>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</si>
  <si>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</si>
  <si>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</si>
  <si>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</si>
  <si>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</si>
  <si>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</si>
  <si>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</si>
  <si>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</si>
  <si>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</si>
  <si>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</si>
  <si>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</si>
  <si>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</si>
  <si>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</si>
  <si>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</si>
  <si>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</si>
  <si>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</si>
  <si>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</si>
  <si>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</si>
  <si>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</si>
  <si>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</si>
  <si>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</si>
  <si>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</si>
  <si>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</si>
  <si>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</si>
  <si>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</si>
  <si>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</si>
  <si>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</si>
  <si>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</si>
  <si>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</si>
  <si>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</si>
  <si>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</si>
  <si>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</si>
  <si>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</si>
  <si>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</si>
  <si>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</si>
  <si>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</si>
  <si>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</si>
  <si>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</si>
  <si>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</si>
  <si>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</si>
  <si>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</si>
  <si>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</si>
  <si>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</si>
  <si>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</si>
  <si>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</si>
  <si>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</si>
  <si>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</si>
  <si>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</si>
  <si>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</si>
  <si>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</si>
  <si>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</si>
  <si>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</si>
  <si>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</si>
  <si>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</si>
  <si>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</si>
  <si>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</si>
  <si>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</si>
  <si>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</si>
  <si>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</si>
  <si>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</si>
  <si>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</si>
  <si>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</si>
  <si>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</si>
  <si>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</si>
  <si>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</si>
  <si>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</si>
  <si>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</si>
  <si>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</si>
  <si>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</si>
  <si>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</si>
  <si>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</si>
  <si>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</si>
  <si>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</si>
  <si>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</si>
  <si>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</si>
  <si>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</si>
  <si>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</si>
  <si>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</si>
  <si>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</si>
  <si>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</si>
  <si>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</si>
  <si>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</si>
  <si>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</si>
  <si>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</si>
  <si>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</si>
  <si>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</si>
  <si>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</si>
  <si>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</si>
  <si>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</si>
  <si>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</si>
  <si>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</si>
  <si>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</si>
  <si>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</si>
  <si>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</si>
  <si>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</si>
  <si>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</si>
  <si>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</si>
  <si>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</si>
  <si>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</si>
  <si>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</si>
  <si>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</si>
  <si>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</si>
  <si>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</si>
  <si>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</si>
  <si>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</si>
  <si>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</si>
  <si>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</si>
  <si>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</si>
  <si>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</si>
  <si>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</si>
  <si>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</si>
  <si>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</si>
  <si>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</si>
  <si>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</si>
  <si>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</si>
  <si>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</si>
  <si>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</si>
  <si>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</si>
  <si>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</si>
  <si>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</si>
  <si>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</si>
  <si>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</si>
  <si>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</si>
  <si>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</si>
  <si>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</si>
  <si>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</si>
  <si>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</si>
  <si>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</si>
  <si>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</si>
  <si>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</si>
  <si>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</si>
  <si>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</si>
  <si>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</si>
  <si>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</si>
  <si>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</si>
  <si>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</si>
  <si>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</si>
  <si>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</si>
  <si>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</si>
  <si>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</si>
  <si>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</si>
  <si>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</si>
  <si>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</si>
  <si>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</si>
  <si>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</si>
  <si>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</si>
  <si>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</si>
  <si>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</si>
  <si>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</si>
  <si>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</si>
  <si>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</si>
  <si>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</si>
  <si>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</si>
  <si>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</si>
  <si>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</si>
  <si>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</si>
  <si>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</si>
  <si>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</si>
  <si>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</si>
  <si>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</si>
  <si>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</si>
  <si>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</si>
  <si>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</si>
  <si>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</si>
  <si>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</si>
  <si>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</si>
  <si>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</si>
  <si>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</si>
  <si>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</si>
  <si>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</si>
  <si>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</si>
  <si>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</si>
  <si>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</si>
  <si>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</si>
  <si>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</si>
  <si>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</si>
  <si>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</si>
  <si>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</si>
  <si>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</si>
  <si>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</si>
  <si>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</si>
  <si>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</si>
  <si>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</si>
  <si>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</si>
  <si>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</si>
  <si>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</si>
  <si>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</si>
  <si>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</si>
  <si>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</si>
  <si>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</si>
  <si>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</si>
  <si>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</si>
  <si>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</si>
  <si>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</si>
  <si>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</si>
  <si>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</si>
  <si>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</si>
  <si>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</si>
  <si>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</si>
  <si>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</si>
  <si>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</si>
  <si>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</si>
  <si>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</si>
  <si>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</si>
  <si>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</si>
  <si>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</si>
  <si>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</si>
  <si>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</si>
  <si>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</si>
  <si>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</si>
  <si>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</si>
  <si>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</si>
  <si>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</si>
  <si>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</si>
  <si>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</si>
  <si>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</si>
  <si>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</si>
  <si>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</si>
  <si>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</si>
  <si>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</si>
  <si>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</si>
  <si>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</si>
  <si>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</si>
  <si>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</si>
  <si>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</si>
  <si>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</si>
  <si>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</si>
  <si>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</si>
  <si>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</si>
  <si>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</si>
  <si>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</si>
  <si>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</si>
  <si>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</si>
  <si>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</si>
  <si>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</si>
  <si>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</si>
  <si>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</si>
  <si>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</si>
  <si>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</si>
  <si>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</si>
  <si>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</si>
  <si>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</si>
  <si>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</si>
  <si>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</si>
  <si>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</si>
  <si>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</si>
  <si>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</si>
  <si>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</si>
  <si>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</si>
  <si>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</si>
  <si>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</si>
  <si>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</si>
  <si>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</si>
  <si>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</si>
  <si>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</si>
  <si>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</si>
  <si>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</si>
  <si>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</si>
  <si>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</si>
  <si>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</si>
  <si>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</si>
  <si>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</si>
  <si>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</si>
  <si>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</si>
  <si>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</si>
  <si>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</si>
  <si>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</si>
  <si>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</si>
  <si>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</si>
  <si>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</si>
  <si>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</si>
  <si>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</si>
  <si>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</si>
  <si>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</si>
  <si>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</si>
  <si>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</si>
  <si>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</si>
  <si>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</si>
  <si>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</si>
  <si>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</si>
  <si>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</si>
  <si>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</si>
  <si>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</si>
  <si>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</si>
  <si>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</si>
  <si>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</si>
  <si>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</si>
  <si>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</si>
  <si>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</si>
  <si>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</si>
  <si>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</si>
  <si>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</si>
  <si>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</si>
  <si>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</si>
  <si>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</si>
  <si>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</si>
  <si>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</si>
  <si>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</si>
  <si>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</si>
  <si>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</si>
  <si>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</si>
  <si>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</si>
  <si>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</si>
  <si>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</si>
  <si>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</si>
  <si>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</si>
  <si>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</si>
  <si>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</si>
  <si>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</si>
  <si>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</si>
  <si>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</si>
  <si>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</si>
  <si>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</si>
  <si>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</si>
  <si>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</si>
  <si>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</si>
  <si>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</si>
  <si>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</si>
  <si>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</si>
  <si>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</si>
  <si>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</si>
  <si>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</si>
  <si>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</si>
  <si>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</si>
  <si>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</si>
  <si>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</si>
  <si>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</si>
  <si>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</si>
  <si>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</si>
  <si>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</si>
  <si>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</si>
  <si>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</si>
  <si>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</si>
  <si>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</si>
  <si>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</si>
  <si>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</si>
  <si>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</si>
  <si>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</si>
  <si>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</si>
  <si>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</si>
  <si>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</si>
  <si>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</si>
  <si>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</si>
  <si>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</si>
  <si>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</si>
  <si>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</si>
  <si>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</si>
  <si>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</si>
  <si>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</si>
  <si>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</si>
  <si>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</si>
  <si>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</si>
  <si>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</si>
  <si>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</si>
  <si>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</si>
  <si>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</si>
  <si>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</si>
  <si>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</si>
  <si>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</si>
  <si>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</si>
  <si>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</si>
  <si>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</si>
  <si>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</si>
  <si>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</si>
  <si>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</si>
  <si>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</si>
  <si>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</si>
  <si>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</si>
  <si>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</si>
  <si>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</si>
  <si>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</si>
  <si>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</si>
  <si>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</si>
  <si>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</si>
  <si>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</si>
  <si>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</si>
  <si>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</si>
  <si>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</si>
  <si>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</si>
  <si>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</si>
  <si>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</si>
  <si>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</si>
  <si>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</si>
  <si>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</si>
  <si>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</si>
  <si>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</si>
  <si>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</si>
  <si>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</si>
  <si>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</si>
  <si>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</si>
  <si>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</si>
  <si>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</si>
  <si>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</si>
  <si>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</si>
  <si>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</si>
  <si>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</si>
  <si>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</si>
  <si>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</si>
  <si>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</si>
  <si>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</si>
  <si>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</si>
  <si>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</si>
  <si>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</si>
  <si>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</si>
  <si>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</si>
  <si>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</si>
  <si>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</si>
  <si>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</si>
  <si>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</si>
  <si>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</si>
  <si>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</si>
  <si>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</si>
  <si>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</si>
  <si>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</si>
  <si>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</si>
  <si>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</si>
  <si>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</si>
  <si>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</si>
  <si>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</si>
  <si>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</si>
  <si>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</si>
  <si>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</si>
  <si>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</si>
  <si>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</si>
  <si>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</si>
  <si>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</si>
  <si>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</si>
  <si>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</si>
  <si>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</si>
  <si>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</si>
  <si>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</si>
  <si>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</si>
  <si>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</si>
  <si>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</si>
  <si>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</si>
  <si>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</si>
  <si>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</si>
  <si>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</si>
  <si>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</si>
  <si>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</si>
  <si>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</si>
  <si>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</si>
  <si>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</si>
  <si>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</si>
  <si>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</si>
  <si>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</si>
  <si>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</si>
  <si>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</si>
  <si>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</si>
  <si>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</si>
  <si>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</si>
  <si>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</si>
  <si>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</si>
  <si>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</si>
  <si>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</si>
  <si>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</si>
  <si>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</si>
  <si>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</si>
  <si>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</si>
  <si>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</si>
  <si>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</si>
  <si>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</si>
  <si>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</si>
  <si>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</si>
  <si>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</si>
  <si>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</si>
  <si>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</si>
  <si>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</si>
  <si>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</si>
  <si>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</si>
  <si>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</si>
  <si>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</si>
  <si>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</si>
  <si>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</si>
  <si>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</si>
  <si>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</si>
  <si>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</si>
  <si>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</si>
  <si>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</si>
  <si>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</si>
  <si>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</si>
  <si>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</si>
  <si>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</si>
  <si>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</si>
  <si>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</si>
  <si>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</si>
  <si>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</si>
  <si>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</si>
  <si>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</si>
  <si>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</si>
  <si>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</si>
  <si>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</si>
  <si>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</si>
  <si>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</si>
  <si>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</si>
  <si>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</si>
  <si>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</si>
  <si>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</si>
  <si>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</si>
  <si>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</si>
  <si>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</si>
  <si>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</si>
  <si>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</si>
  <si>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</si>
  <si>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</si>
  <si>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</si>
  <si>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</si>
  <si>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</si>
  <si>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</si>
  <si>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</si>
  <si>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</si>
  <si>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</si>
  <si>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</si>
  <si>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</si>
  <si>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</si>
  <si>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</si>
  <si>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</si>
  <si>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</si>
  <si>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</si>
  <si>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</si>
  <si>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</si>
  <si>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</si>
  <si>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</si>
  <si>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</si>
  <si>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</si>
  <si>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</si>
  <si>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</si>
  <si>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</si>
  <si>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</si>
  <si>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</si>
  <si>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</si>
  <si>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</si>
  <si>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</si>
  <si>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</si>
  <si>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</si>
  <si>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</si>
  <si>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</si>
  <si>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</si>
  <si>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</si>
  <si>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</si>
  <si>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</si>
  <si>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</si>
  <si>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</si>
  <si>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</si>
  <si>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</si>
  <si>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</si>
  <si>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</si>
  <si>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</si>
  <si>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</si>
  <si>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</si>
  <si>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</si>
  <si>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</si>
  <si>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</si>
  <si>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</si>
  <si>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</si>
  <si>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</si>
  <si>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</si>
  <si>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</si>
  <si>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</si>
  <si>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</si>
  <si>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</si>
  <si>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</si>
  <si>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</si>
  <si>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</si>
  <si>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</si>
  <si>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</si>
  <si>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</si>
  <si>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</si>
  <si>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</si>
  <si>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</si>
  <si>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</si>
  <si>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</si>
  <si>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</si>
  <si>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</si>
  <si>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</si>
  <si>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</si>
  <si>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</si>
  <si>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</si>
  <si>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</si>
  <si>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</si>
  <si>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</si>
  <si>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</si>
  <si>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</si>
  <si>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</si>
  <si>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</si>
  <si>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</si>
  <si>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</si>
  <si>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</si>
  <si>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</si>
  <si>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</si>
  <si>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</si>
  <si>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</si>
  <si>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</si>
  <si>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</si>
  <si>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</si>
  <si>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</si>
  <si>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</si>
  <si>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</si>
  <si>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</si>
  <si>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</si>
  <si>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</si>
  <si>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</si>
  <si>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</si>
  <si>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</si>
  <si>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</si>
  <si>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</si>
  <si>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</si>
  <si>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</si>
  <si>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</si>
  <si>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</si>
  <si>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</si>
  <si>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</si>
  <si>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</si>
  <si>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</si>
  <si>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</si>
  <si>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</si>
  <si>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</si>
  <si>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</si>
  <si>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</si>
  <si>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</si>
  <si>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</si>
  <si>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</si>
  <si>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</si>
  <si>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</si>
  <si>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</si>
  <si>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</si>
  <si>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</si>
  <si>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</si>
  <si>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</si>
  <si>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</si>
  <si>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</si>
  <si>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</si>
  <si>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</si>
  <si>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</si>
  <si>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</si>
  <si>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</si>
  <si>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</si>
  <si>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</si>
  <si>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</si>
  <si>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</si>
  <si>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</si>
  <si>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</si>
  <si>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</si>
  <si>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</si>
  <si>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</si>
  <si>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</si>
  <si>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</si>
  <si>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</si>
  <si>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</si>
  <si>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</si>
  <si>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</si>
  <si>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</si>
  <si>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</si>
  <si>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</si>
  <si>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</si>
  <si>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</si>
  <si>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</si>
  <si>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</si>
  <si>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</si>
  <si>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</si>
  <si>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</si>
  <si>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</si>
  <si>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</si>
  <si>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</si>
  <si>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</si>
  <si>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</si>
  <si>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</si>
  <si>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</si>
  <si>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</si>
  <si>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</si>
  <si>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</si>
  <si>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</si>
  <si>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</si>
  <si>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</si>
  <si>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</si>
  <si>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</si>
  <si>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</si>
  <si>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</si>
  <si>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</si>
  <si>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</si>
  <si>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</si>
  <si>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</si>
  <si>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</si>
  <si>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</si>
  <si>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</si>
  <si>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</si>
  <si>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</si>
  <si>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</si>
  <si>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</si>
  <si>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</si>
  <si>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</si>
  <si>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</si>
  <si>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</si>
  <si>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</si>
  <si>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</si>
  <si>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</si>
  <si>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</si>
  <si>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</si>
  <si>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</si>
  <si>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</si>
  <si>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</si>
  <si>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</si>
  <si>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</si>
  <si>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</si>
  <si>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</si>
  <si>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</si>
  <si>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</si>
  <si>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</si>
  <si>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</si>
  <si>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</si>
  <si>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</si>
  <si>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</si>
  <si>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</si>
  <si>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</si>
  <si>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</si>
  <si>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</si>
  <si>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</si>
  <si>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</si>
  <si>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</si>
  <si>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</si>
  <si>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</si>
  <si>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</si>
  <si>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</si>
  <si>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</si>
  <si>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</si>
  <si>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</si>
  <si>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</si>
  <si>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</si>
  <si>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</si>
  <si>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</si>
  <si>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</si>
  <si>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</si>
  <si>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</si>
  <si>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</si>
  <si>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</si>
  <si>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</si>
  <si>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</si>
  <si>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</si>
  <si>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</si>
  <si>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</si>
  <si>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</si>
  <si>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</si>
  <si>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</si>
  <si>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</si>
  <si>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</si>
  <si>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</si>
  <si>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</si>
  <si>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</si>
  <si>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</si>
  <si>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</si>
  <si>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</si>
  <si>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</si>
  <si>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</si>
  <si>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</si>
  <si>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</si>
  <si>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</si>
  <si>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</si>
  <si>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</si>
  <si>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</si>
  <si>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</si>
  <si>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</si>
  <si>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</si>
  <si>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</si>
  <si>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</si>
  <si>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</si>
  <si>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</si>
  <si>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</si>
  <si>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</si>
  <si>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</si>
  <si>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</si>
  <si>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</si>
  <si>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</si>
  <si>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</si>
  <si>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</si>
  <si>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</si>
  <si>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</si>
  <si>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</si>
  <si>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</si>
  <si>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</si>
  <si>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</si>
  <si>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</si>
  <si>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</si>
  <si>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</si>
  <si>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</si>
  <si>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</si>
  <si>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</si>
  <si>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</si>
  <si>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</si>
  <si>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</si>
  <si>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</si>
  <si>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</si>
  <si>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</si>
  <si>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</si>
  <si>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</si>
  <si>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</si>
  <si>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</si>
  <si>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</si>
  <si>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</si>
  <si>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</si>
  <si>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</si>
  <si>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</si>
  <si>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</si>
  <si>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</si>
  <si>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</si>
  <si>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</si>
  <si>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</si>
  <si>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</si>
  <si>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</si>
  <si>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</si>
  <si>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</si>
  <si>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</si>
  <si>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</si>
  <si>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</si>
  <si>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</si>
  <si>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</si>
  <si>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</si>
  <si>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</si>
  <si>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</si>
  <si>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</si>
  <si>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</si>
  <si>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</si>
  <si>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</si>
  <si>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</si>
  <si>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</si>
  <si>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</si>
  <si>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</si>
  <si>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</si>
  <si>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</si>
  <si>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</si>
  <si>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</si>
  <si>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</si>
  <si>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</si>
  <si>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</si>
  <si>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</si>
  <si>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</si>
  <si>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</si>
  <si>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</si>
  <si>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</si>
  <si>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</si>
  <si>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</si>
  <si>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</si>
  <si>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</si>
  <si>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</si>
  <si>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</si>
  <si>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</si>
  <si>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</si>
  <si>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</si>
  <si>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</si>
  <si>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</si>
  <si>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</si>
  <si>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</si>
  <si>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</si>
  <si>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</si>
  <si>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</si>
  <si>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</si>
  <si>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</si>
  <si>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</si>
  <si>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</si>
  <si>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</si>
  <si>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</si>
  <si>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</si>
  <si>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</si>
  <si>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</si>
  <si>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</si>
  <si>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</si>
  <si>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</si>
  <si>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</si>
  <si>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</si>
  <si>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</si>
  <si>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</si>
  <si>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</si>
  <si>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</si>
  <si>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</si>
  <si>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</si>
  <si>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</si>
  <si>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</si>
  <si>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</si>
  <si>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</si>
  <si>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</si>
  <si>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</si>
  <si>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</si>
  <si>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</si>
  <si>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</si>
  <si>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</si>
  <si>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</si>
  <si>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</si>
  <si>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</si>
  <si>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</si>
  <si>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</si>
  <si>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</si>
  <si>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</si>
  <si>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</si>
  <si>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</si>
  <si>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</si>
  <si>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</si>
  <si>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</si>
  <si>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</si>
  <si>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</si>
  <si>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</si>
  <si>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</si>
  <si>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</si>
  <si>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</si>
  <si>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</si>
  <si>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</si>
  <si>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</si>
  <si>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</si>
  <si>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</si>
  <si>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</si>
  <si>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</si>
  <si>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</si>
  <si>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</si>
  <si>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</si>
  <si>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</si>
  <si>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</si>
  <si>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</si>
  <si>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</si>
  <si>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</si>
  <si>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</si>
  <si>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</si>
  <si>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</si>
  <si>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</si>
  <si>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</si>
  <si>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</si>
  <si>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</si>
  <si>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</si>
  <si>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</si>
  <si>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</si>
  <si>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</si>
  <si>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</si>
  <si>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</si>
  <si>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</si>
  <si>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</si>
  <si>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</si>
  <si>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</si>
  <si>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</si>
  <si>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</si>
  <si>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</si>
  <si>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</si>
  <si>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</si>
  <si>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</si>
  <si>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</si>
  <si>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</si>
  <si>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</si>
  <si>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</si>
  <si>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</si>
  <si>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</si>
  <si>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</si>
  <si>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</si>
  <si>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</si>
  <si>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</si>
  <si>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</si>
  <si>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</si>
  <si>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</si>
  <si>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</si>
  <si>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</si>
  <si>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</si>
  <si>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</si>
  <si>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</si>
  <si>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</si>
  <si>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</si>
  <si>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</si>
  <si>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</si>
  <si>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</si>
  <si>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</si>
  <si>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</si>
  <si>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</si>
  <si>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</si>
  <si>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</si>
  <si>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</si>
  <si>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</si>
  <si>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</si>
  <si>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</si>
  <si>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</si>
  <si>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</si>
  <si>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</si>
  <si>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</si>
  <si>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</si>
  <si>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</si>
  <si>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</si>
  <si>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</si>
  <si>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</si>
  <si>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</si>
  <si>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</si>
  <si>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</si>
  <si>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</si>
  <si>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</si>
  <si>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</si>
  <si>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</si>
  <si>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</si>
  <si>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</si>
  <si>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</si>
  <si>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</si>
  <si>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</si>
  <si>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</si>
  <si>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</si>
  <si>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</si>
  <si>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</si>
  <si>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</si>
  <si>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</si>
  <si>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</si>
  <si>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</si>
  <si>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</si>
  <si>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</si>
  <si>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</si>
  <si>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</si>
  <si>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</si>
  <si>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</si>
  <si>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</si>
  <si>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</si>
  <si>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</si>
  <si>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</si>
  <si>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</si>
  <si>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</si>
  <si>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</si>
  <si>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</si>
  <si>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</si>
  <si>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</si>
  <si>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</si>
  <si>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</si>
  <si>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</si>
  <si>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</si>
  <si>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</si>
  <si>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</si>
  <si>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</si>
  <si>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</si>
  <si>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</si>
  <si>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</si>
  <si>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</si>
  <si>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</si>
  <si>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</si>
  <si>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</si>
  <si>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</si>
  <si>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</si>
  <si>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</si>
  <si>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</si>
  <si>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</si>
  <si>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</si>
  <si>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</si>
  <si>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</si>
  <si>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</si>
  <si>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</si>
  <si>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</si>
  <si>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</si>
  <si>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</si>
  <si>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</si>
  <si>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</si>
  <si>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</si>
  <si>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</si>
  <si>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</si>
  <si>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</si>
  <si>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</si>
  <si>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</si>
  <si>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</si>
  <si>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</si>
  <si>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</si>
  <si>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</si>
  <si>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</si>
  <si>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</si>
  <si>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</si>
  <si>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</si>
  <si>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</si>
  <si>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</si>
  <si>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</si>
  <si>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</si>
  <si>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</si>
  <si>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</si>
  <si>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</si>
  <si>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</si>
  <si>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</si>
  <si>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</si>
  <si>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</si>
  <si>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</si>
  <si>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</si>
  <si>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</si>
  <si>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</si>
  <si>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</si>
  <si>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</si>
  <si>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</si>
  <si>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</si>
  <si>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</si>
  <si>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</si>
  <si>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</si>
  <si>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</si>
  <si>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</si>
  <si>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</si>
  <si>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</si>
  <si>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</si>
  <si>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</si>
  <si>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</si>
  <si>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</si>
  <si>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</si>
  <si>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</si>
  <si>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</si>
  <si>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</si>
  <si>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</si>
  <si>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</si>
  <si>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</si>
  <si>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</si>
  <si>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</si>
  <si>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</si>
  <si>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</si>
  <si>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</si>
  <si>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</si>
  <si>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</si>
  <si>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</si>
  <si>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</si>
  <si>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</si>
  <si>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</si>
  <si>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</si>
  <si>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</si>
  <si>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</si>
  <si>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</si>
  <si>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</si>
  <si>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</si>
  <si>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</si>
  <si>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</si>
  <si>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</si>
  <si>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</si>
  <si>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</si>
  <si>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</si>
  <si>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</si>
  <si>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</si>
  <si>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</si>
  <si>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</si>
  <si>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</si>
  <si>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</si>
  <si>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</si>
  <si>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</si>
  <si>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</si>
  <si>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</si>
  <si>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</si>
  <si>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</si>
  <si>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</si>
  <si>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</si>
  <si>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</si>
  <si>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</si>
  <si>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</si>
  <si>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</si>
  <si>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</si>
  <si>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</si>
  <si>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</si>
  <si>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</si>
  <si>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</si>
  <si>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</si>
  <si>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</si>
  <si>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</si>
  <si>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</si>
  <si>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</si>
  <si>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</si>
  <si>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</si>
  <si>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</si>
  <si>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</si>
  <si>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</si>
  <si>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</si>
  <si>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</si>
  <si>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</si>
  <si>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</si>
  <si>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</si>
  <si>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</si>
  <si>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</si>
  <si>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</si>
  <si>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</si>
  <si>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</si>
  <si>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</si>
  <si>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</si>
  <si>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</si>
  <si>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</si>
  <si>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</si>
  <si>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</si>
  <si>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</si>
  <si>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</si>
  <si>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</si>
  <si>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</si>
  <si>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</si>
  <si>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</si>
  <si>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</si>
  <si>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</si>
  <si>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</si>
  <si>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</si>
  <si>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</si>
  <si>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</si>
  <si>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</si>
  <si>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</si>
  <si>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</si>
  <si>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</si>
  <si>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</si>
  <si>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</si>
  <si>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</si>
  <si>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</si>
  <si>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</si>
  <si>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</si>
  <si>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</si>
  <si>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</si>
  <si>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</si>
  <si>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</si>
  <si>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</si>
  <si>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</si>
  <si>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</si>
  <si>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</si>
  <si>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</si>
  <si>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</si>
  <si>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</si>
  <si>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</si>
  <si>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</si>
  <si>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</si>
  <si>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</si>
  <si>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</si>
  <si>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</si>
  <si>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</si>
  <si>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</si>
  <si>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</si>
  <si>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</si>
  <si>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</si>
  <si>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</si>
  <si>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</si>
  <si>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</si>
  <si>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</si>
  <si>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</si>
  <si>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</si>
  <si>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</si>
  <si>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</si>
  <si>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</si>
  <si>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</si>
  <si>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</si>
  <si>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</si>
  <si>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</si>
  <si>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</si>
  <si>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</si>
  <si>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</si>
  <si>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</si>
  <si>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</si>
  <si>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</si>
  <si>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</si>
  <si>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</si>
  <si>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</si>
  <si>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</si>
  <si>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</si>
  <si>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</si>
  <si>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</si>
  <si>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</si>
  <si>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</si>
  <si>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</si>
  <si>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</si>
  <si>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</si>
  <si>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</si>
  <si>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</si>
  <si>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</si>
  <si>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</si>
  <si>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</si>
  <si>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</si>
  <si>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</si>
  <si>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</si>
  <si>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</si>
  <si>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</si>
  <si>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</si>
  <si>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</si>
  <si>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</si>
  <si>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</si>
  <si>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</si>
  <si>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</si>
  <si>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</si>
  <si>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</si>
  <si>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</si>
  <si>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</si>
  <si>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</si>
  <si>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</si>
  <si>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</si>
  <si>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</si>
  <si>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</si>
  <si>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</si>
  <si>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</si>
  <si>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</si>
  <si>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</si>
  <si>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</si>
  <si>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</si>
  <si>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</si>
  <si>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</si>
  <si>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</si>
  <si>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</si>
  <si>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</si>
  <si>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</si>
  <si>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</si>
  <si>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</si>
  <si>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</si>
  <si>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</si>
  <si>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</si>
  <si>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</si>
  <si>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</si>
  <si>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</si>
  <si>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</si>
  <si>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</si>
  <si>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</si>
  <si>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</si>
  <si>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</si>
  <si>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</si>
  <si>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</si>
  <si>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</si>
  <si>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</si>
  <si>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</si>
  <si>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</si>
  <si>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</si>
  <si>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</si>
  <si>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</si>
  <si>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</si>
  <si>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</si>
  <si>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</si>
  <si>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</si>
  <si>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</si>
  <si>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</si>
  <si>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</si>
  <si>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</si>
  <si>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</si>
  <si>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</si>
  <si>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</si>
  <si>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</si>
  <si>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</si>
  <si>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</si>
  <si>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</si>
  <si>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</si>
  <si>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</si>
  <si>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</si>
  <si>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</si>
  <si>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</si>
  <si>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</si>
  <si>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</si>
  <si>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</si>
  <si>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</si>
  <si>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</si>
  <si>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</si>
  <si>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</si>
  <si>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</si>
  <si>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</si>
  <si>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</si>
  <si>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</si>
  <si>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</si>
  <si>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</si>
  <si>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</si>
  <si>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</si>
  <si>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</si>
  <si>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</si>
  <si>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</si>
  <si>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</si>
  <si>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</si>
  <si>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</si>
  <si>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</si>
  <si>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</si>
  <si>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</si>
  <si>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</si>
  <si>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</si>
  <si>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</si>
  <si>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</si>
  <si>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</si>
  <si>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</si>
  <si>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</si>
  <si>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</si>
  <si>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</si>
  <si>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</si>
  <si>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</si>
  <si>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</si>
  <si>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</si>
  <si>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</si>
  <si>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</si>
  <si>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</si>
  <si>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</si>
  <si>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</si>
  <si>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</si>
  <si>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</si>
  <si>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</si>
  <si>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</si>
  <si>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</si>
  <si>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</si>
  <si>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</si>
  <si>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</si>
  <si>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</si>
  <si>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</si>
  <si>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</si>
  <si>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</si>
  <si>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</si>
  <si>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</si>
  <si>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</si>
  <si>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</si>
  <si>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</si>
  <si>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</si>
  <si>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</si>
  <si>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</si>
  <si>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</si>
  <si>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</si>
  <si>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</si>
  <si>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</si>
  <si>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</si>
  <si>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</si>
  <si>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</si>
  <si>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</si>
  <si>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</si>
  <si>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</si>
  <si>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</si>
  <si>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</si>
  <si>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</si>
  <si>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</si>
  <si>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</si>
  <si>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</si>
  <si>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</si>
  <si>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</si>
  <si>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</si>
  <si>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</si>
  <si>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</si>
  <si>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</si>
  <si>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</si>
  <si>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</si>
  <si>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</si>
  <si>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</si>
  <si>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</si>
  <si>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</si>
  <si>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</si>
  <si>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</si>
  <si>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</si>
  <si>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</si>
  <si>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</si>
  <si>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</si>
  <si>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</si>
  <si>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</si>
  <si>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</si>
  <si>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</si>
  <si>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</si>
  <si>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</si>
  <si>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</si>
  <si>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</si>
  <si>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</si>
  <si>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</si>
  <si>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</si>
  <si>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</si>
  <si>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</si>
  <si>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</si>
  <si>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</si>
  <si>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</si>
  <si>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</si>
  <si>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</si>
  <si>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</si>
  <si>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</si>
  <si>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</si>
  <si>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</si>
  <si>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</si>
  <si>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</si>
  <si>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</si>
  <si>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</si>
  <si>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</si>
  <si>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</si>
  <si>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</si>
  <si>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</si>
  <si>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</si>
  <si>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</si>
  <si>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</si>
  <si>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</si>
  <si>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</si>
  <si>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</si>
  <si>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</si>
  <si>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</si>
  <si>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</si>
  <si>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</si>
  <si>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</si>
  <si>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</si>
  <si>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</si>
  <si>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</si>
  <si>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</si>
  <si>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</si>
  <si>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</si>
  <si>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</si>
  <si>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</si>
  <si>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</si>
  <si>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</si>
  <si>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</si>
  <si>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</si>
  <si>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</si>
  <si>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</si>
  <si>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</si>
  <si>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</si>
  <si>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</si>
  <si>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</si>
  <si>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</si>
  <si>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</si>
  <si>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</si>
  <si>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</si>
  <si>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</si>
  <si>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</si>
  <si>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</si>
  <si>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</si>
  <si>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</si>
  <si>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</si>
  <si>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</si>
  <si>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</si>
  <si>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</si>
  <si>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</si>
  <si>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</si>
  <si>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</si>
  <si>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</si>
  <si>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</si>
  <si>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</si>
  <si>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</si>
  <si>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</si>
  <si>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</si>
  <si>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</si>
  <si>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</si>
  <si>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</si>
  <si>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</si>
  <si>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</si>
  <si>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</si>
  <si>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</si>
  <si>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</si>
  <si>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</si>
  <si>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</si>
  <si>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</si>
  <si>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</si>
  <si>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</si>
  <si>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</si>
  <si>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</si>
  <si>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</si>
  <si>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</si>
  <si>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</si>
  <si>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</si>
  <si>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</si>
  <si>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</si>
  <si>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</si>
  <si>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</si>
  <si>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</si>
  <si>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</si>
  <si>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</si>
  <si>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</si>
  <si>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</si>
  <si>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</si>
  <si>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</si>
  <si>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</si>
  <si>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</si>
  <si>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</si>
  <si>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</si>
  <si>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</si>
  <si>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</si>
  <si>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</si>
  <si>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</si>
  <si>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</si>
  <si>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</si>
  <si>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</si>
  <si>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</si>
  <si>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</si>
  <si>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</si>
  <si>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</si>
  <si>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</si>
  <si>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</si>
  <si>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</si>
  <si>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</si>
  <si>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</si>
  <si>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</si>
  <si>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</si>
  <si>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</si>
  <si>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</si>
  <si>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</si>
  <si>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</si>
  <si>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</si>
  <si>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</si>
  <si>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</si>
  <si>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</si>
  <si>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</si>
  <si>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</si>
  <si>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</si>
  <si>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</si>
  <si>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</si>
  <si>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</si>
  <si>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</si>
  <si>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</si>
  <si>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</si>
  <si>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</si>
  <si>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</si>
  <si>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</si>
  <si>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</si>
  <si>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</si>
  <si>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</si>
  <si>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</si>
  <si>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</si>
  <si>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</si>
  <si>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</si>
  <si>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</si>
  <si>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</si>
  <si>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</si>
  <si>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</si>
  <si>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</si>
  <si>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</si>
  <si>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</si>
  <si>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</si>
  <si>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</si>
  <si>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</si>
  <si>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</si>
  <si>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</si>
  <si>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</si>
  <si>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</si>
  <si>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</si>
  <si>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</si>
  <si>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</si>
  <si>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</si>
  <si>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</si>
  <si>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</si>
  <si>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</si>
  <si>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</si>
  <si>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</si>
  <si>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</si>
  <si>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</si>
  <si>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</si>
  <si>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</si>
  <si>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</si>
  <si>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</si>
  <si>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</si>
  <si>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</si>
  <si>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</si>
  <si>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</si>
  <si>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</si>
  <si>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</si>
  <si>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</si>
  <si>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</si>
  <si>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</si>
  <si>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</si>
  <si>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</si>
  <si>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</si>
  <si>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</si>
  <si>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</si>
  <si>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</si>
  <si>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</si>
  <si>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</si>
  <si>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</si>
  <si>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</si>
  <si>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</si>
  <si>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</si>
  <si>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</si>
  <si>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</si>
  <si>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</si>
  <si>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</si>
  <si>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</si>
  <si>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</si>
  <si>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</si>
  <si>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</si>
  <si>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</si>
  <si>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</si>
  <si>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</si>
  <si>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</si>
  <si>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</si>
  <si>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</si>
  <si>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</si>
  <si>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</si>
  <si>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</si>
  <si>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</si>
  <si>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</si>
  <si>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</si>
  <si>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</si>
  <si>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</si>
  <si>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</si>
  <si>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</si>
  <si>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</si>
  <si>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</si>
  <si>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</si>
  <si>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</si>
  <si>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</si>
  <si>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</si>
  <si>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</si>
  <si>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</si>
  <si>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</si>
  <si>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</si>
  <si>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</si>
  <si>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</si>
  <si>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</si>
  <si>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</si>
  <si>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</si>
  <si>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</si>
  <si>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</si>
  <si>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</si>
  <si>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</si>
  <si>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</si>
  <si>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</si>
  <si>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</si>
  <si>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</si>
  <si>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</si>
  <si>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</si>
  <si>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</si>
  <si>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</si>
  <si>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</si>
  <si>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</si>
  <si>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</si>
  <si>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</si>
  <si>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</si>
  <si>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</si>
  <si>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</si>
  <si>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</si>
  <si>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</si>
  <si>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</si>
  <si>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</si>
  <si>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</si>
  <si>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</si>
  <si>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</si>
  <si>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</si>
  <si>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</si>
  <si>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</si>
  <si>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</si>
  <si>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</si>
  <si>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</si>
  <si>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</si>
  <si>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</si>
  <si>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</si>
  <si>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</si>
  <si>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</si>
  <si>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</si>
  <si>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</si>
  <si>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</si>
  <si>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</si>
  <si>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</si>
  <si>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</si>
  <si>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</si>
  <si>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</si>
  <si>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</si>
  <si>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</si>
  <si>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</si>
  <si>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</si>
  <si>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</si>
  <si>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</si>
  <si>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</si>
  <si>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</si>
  <si>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</si>
  <si>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</si>
  <si>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</si>
  <si>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</si>
  <si>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</si>
  <si>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</si>
  <si>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</si>
  <si>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</si>
  <si>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</si>
  <si>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</si>
  <si>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</si>
  <si>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</si>
  <si>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</si>
  <si>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</si>
  <si>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</si>
  <si>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</si>
  <si>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</si>
  <si>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</si>
  <si>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</si>
  <si>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</si>
  <si>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</si>
  <si>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</si>
  <si>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</si>
  <si>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</si>
  <si>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</si>
  <si>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</si>
  <si>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</si>
  <si>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</si>
  <si>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</si>
  <si>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</si>
  <si>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</si>
  <si>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</si>
  <si>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</si>
  <si>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</si>
  <si>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</si>
  <si>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</si>
  <si>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</si>
  <si>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</si>
  <si>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</si>
  <si>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</si>
  <si>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</si>
  <si>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</si>
  <si>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</si>
  <si>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</si>
  <si>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</si>
  <si>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</si>
  <si>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</si>
  <si>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</si>
  <si>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</si>
  <si>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</si>
  <si>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</si>
  <si>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</si>
  <si>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</si>
  <si>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</si>
  <si>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</si>
  <si>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</si>
  <si>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</si>
  <si>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</si>
  <si>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</si>
  <si>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</si>
  <si>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</si>
  <si>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</si>
  <si>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</si>
  <si>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</si>
  <si>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</si>
  <si>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</si>
  <si>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</si>
  <si>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</si>
  <si>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</si>
  <si>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</si>
  <si>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</si>
  <si>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</si>
  <si>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</si>
  <si>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</si>
  <si>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</si>
  <si>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</si>
  <si>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</si>
  <si>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</si>
  <si>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</si>
  <si>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</si>
  <si>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</si>
  <si>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</si>
  <si>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</si>
  <si>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</si>
  <si>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</si>
  <si>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</si>
  <si>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</si>
  <si>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</si>
  <si>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</si>
  <si>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</si>
  <si>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</si>
  <si>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</si>
  <si>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</si>
  <si>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</si>
  <si>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</si>
  <si>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</si>
  <si>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</si>
  <si>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</si>
  <si>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</si>
  <si>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</si>
  <si>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</si>
  <si>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</si>
  <si>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</si>
  <si>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</si>
  <si>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</si>
  <si>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</si>
  <si>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</si>
  <si>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</si>
  <si>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</si>
  <si>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</si>
  <si>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</si>
  <si>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</si>
  <si>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</si>
  <si>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</si>
  <si>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</si>
  <si>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</si>
  <si>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</si>
  <si>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</si>
  <si>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</si>
  <si>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</si>
  <si>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</si>
  <si>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</si>
  <si>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</si>
  <si>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</si>
  <si>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</si>
  <si>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</si>
  <si>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</si>
  <si>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</si>
  <si>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</si>
  <si>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</si>
  <si>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</si>
  <si>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</si>
  <si>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</si>
  <si>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</si>
  <si>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</si>
  <si>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</si>
  <si>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</si>
  <si>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</si>
  <si>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</si>
  <si>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</si>
  <si>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</si>
  <si>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</si>
  <si>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</si>
  <si>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</si>
  <si>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</si>
  <si>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</si>
  <si>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</si>
  <si>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</si>
  <si>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</si>
  <si>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</si>
  <si>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</si>
  <si>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</si>
  <si>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</si>
  <si>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</si>
  <si>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</si>
  <si>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</si>
  <si>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</si>
  <si>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</si>
  <si>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</si>
  <si>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</si>
  <si>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</si>
  <si>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</si>
  <si>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</si>
  <si>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</si>
  <si>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</si>
  <si>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</si>
  <si>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</si>
  <si>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</si>
  <si>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</si>
  <si>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</si>
  <si>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</si>
  <si>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</si>
  <si>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</si>
  <si>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</si>
  <si>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</si>
  <si>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</si>
  <si>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</si>
  <si>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</si>
  <si>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</si>
  <si>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</si>
  <si>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</si>
  <si>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</si>
  <si>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</si>
  <si>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</si>
  <si>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</si>
  <si>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</si>
  <si>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</si>
  <si>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</si>
  <si>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</si>
  <si>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</si>
  <si>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</si>
  <si>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</si>
  <si>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</si>
  <si>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</si>
  <si>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</si>
  <si>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</si>
  <si>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</si>
  <si>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</si>
  <si>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</si>
  <si>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</si>
  <si>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</si>
  <si>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</si>
  <si>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</si>
  <si>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</si>
  <si>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</si>
  <si>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</si>
  <si>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</si>
  <si>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</si>
  <si>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</si>
  <si>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</si>
  <si>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</si>
  <si>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</si>
  <si>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</si>
  <si>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</si>
  <si>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</si>
  <si>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</si>
  <si>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</si>
  <si>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</si>
  <si>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</si>
  <si>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</si>
  <si>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</si>
  <si>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</si>
  <si>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</si>
  <si>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</si>
  <si>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</si>
  <si>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</si>
  <si>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</si>
  <si>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</si>
  <si>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</si>
  <si>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</si>
  <si>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</si>
  <si>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</si>
  <si>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</si>
  <si>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</si>
  <si>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</si>
  <si>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</si>
  <si>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</si>
  <si>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</si>
  <si>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</si>
  <si>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</si>
  <si>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</si>
  <si>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</si>
  <si>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</si>
  <si>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</si>
  <si>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</si>
  <si>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</si>
  <si>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</si>
  <si>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</si>
  <si>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</si>
  <si>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</si>
  <si>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</si>
  <si>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</si>
  <si>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</si>
  <si>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</si>
  <si>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</si>
  <si>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</si>
  <si>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</si>
  <si>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</si>
  <si>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</si>
  <si>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</si>
  <si>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</si>
  <si>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</si>
  <si>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</si>
  <si>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</si>
  <si>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</si>
  <si>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</si>
  <si>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</si>
  <si>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</si>
  <si>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</si>
  <si>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</si>
  <si>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</si>
  <si>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</si>
  <si>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</si>
  <si>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</si>
  <si>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</si>
  <si>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</si>
  <si>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</si>
  <si>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</si>
  <si>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</si>
  <si>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</si>
  <si>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</si>
  <si>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</si>
  <si>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</si>
  <si>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</si>
  <si>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</si>
  <si>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</si>
  <si>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</si>
  <si>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</si>
  <si>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</si>
  <si>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</si>
  <si>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</si>
  <si>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</si>
  <si>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</si>
  <si>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</si>
  <si>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</si>
  <si>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</si>
  <si>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</si>
  <si>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</si>
  <si>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</si>
  <si>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</si>
  <si>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</si>
  <si>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</si>
  <si>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</si>
  <si>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</si>
  <si>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</si>
  <si>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</si>
  <si>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</si>
  <si>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</si>
  <si>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</si>
  <si>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</si>
  <si>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</si>
  <si>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</si>
  <si>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</si>
  <si>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</si>
  <si>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</si>
  <si>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</si>
  <si>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</si>
  <si>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</si>
  <si>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</si>
  <si>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</si>
  <si>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</si>
  <si>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</si>
  <si>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</si>
  <si>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</si>
  <si>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</si>
  <si>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</si>
  <si>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</si>
  <si>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</si>
  <si>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</si>
  <si>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</si>
  <si>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</si>
  <si>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</si>
  <si>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</si>
  <si>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</si>
  <si>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</si>
  <si>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</si>
  <si>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</si>
  <si>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</si>
  <si>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</si>
  <si>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</si>
  <si>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</si>
  <si>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</si>
  <si>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</si>
  <si>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</si>
  <si>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</si>
  <si>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</si>
  <si>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</si>
  <si>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</si>
  <si>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</si>
  <si>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</si>
  <si>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</si>
  <si>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</si>
  <si>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</si>
  <si>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</si>
  <si>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</si>
  <si>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</si>
  <si>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</si>
  <si>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</si>
  <si>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</si>
  <si>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</si>
  <si>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</si>
  <si>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</si>
  <si>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</si>
  <si>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</si>
  <si>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</si>
  <si>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</si>
  <si>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</si>
  <si>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</si>
  <si>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</si>
  <si>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</si>
  <si>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</si>
  <si>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</si>
  <si>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</si>
  <si>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</si>
  <si>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</si>
  <si>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</si>
  <si>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</si>
  <si>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</si>
  <si>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</si>
  <si>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</si>
  <si>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</si>
  <si>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</si>
  <si>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</si>
  <si>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</si>
  <si>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</si>
  <si>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</si>
  <si>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</si>
  <si>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</si>
  <si>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</si>
  <si>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</si>
  <si>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</si>
  <si>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</si>
  <si>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</si>
  <si>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</si>
  <si>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</si>
  <si>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</si>
  <si>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</si>
  <si>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</si>
  <si>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</si>
  <si>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</si>
  <si>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</si>
  <si>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</si>
  <si>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</si>
  <si>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</si>
  <si>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</si>
  <si>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</si>
  <si>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</si>
  <si>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</si>
  <si>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</si>
  <si>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</si>
  <si>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</si>
  <si>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</si>
  <si>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</si>
  <si>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</si>
  <si>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</si>
  <si>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</si>
  <si>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</si>
  <si>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</si>
  <si>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</si>
  <si>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</si>
  <si>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</si>
  <si>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</si>
  <si>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</si>
  <si>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</si>
  <si>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</si>
  <si>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</si>
  <si>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</si>
  <si>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</si>
  <si>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</si>
  <si>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</si>
  <si>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</si>
  <si>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</si>
  <si>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</si>
  <si>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</si>
  <si>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</si>
  <si>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</si>
  <si>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</si>
  <si>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</si>
  <si>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</si>
  <si>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</si>
  <si>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</si>
  <si>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</si>
  <si>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</si>
  <si>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</si>
  <si>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</si>
  <si>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</si>
  <si>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</si>
  <si>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</si>
  <si>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</si>
  <si>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</si>
  <si>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</si>
  <si>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</si>
  <si>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</si>
  <si>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</si>
  <si>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</si>
  <si>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</si>
  <si>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</si>
  <si>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</si>
  <si>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</si>
  <si>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</si>
  <si>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</si>
  <si>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</si>
  <si>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</si>
  <si>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</si>
  <si>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</si>
  <si>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</si>
  <si>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</si>
  <si>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</si>
  <si>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</si>
  <si>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</si>
  <si>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</si>
  <si>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</si>
  <si>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</si>
  <si>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</si>
  <si>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</si>
  <si>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</si>
  <si>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</si>
  <si>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</si>
  <si>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</si>
  <si>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</si>
  <si>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</si>
  <si>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</si>
  <si>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</si>
  <si>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</si>
  <si>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</si>
  <si>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</si>
  <si>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</si>
  <si>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</si>
  <si>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</si>
  <si>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</si>
  <si>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</si>
  <si>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</si>
  <si>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</si>
  <si>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</si>
  <si>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</si>
  <si>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</si>
  <si>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</si>
  <si>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</si>
  <si>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</si>
  <si>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</si>
  <si>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</si>
  <si>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</si>
  <si>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</si>
  <si>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</si>
  <si>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</si>
  <si>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</si>
  <si>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</si>
  <si>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</si>
  <si>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</si>
  <si>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</si>
  <si>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</si>
  <si>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</si>
  <si>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</si>
  <si>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</si>
  <si>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</si>
  <si>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</si>
  <si>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</si>
  <si>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</si>
  <si>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</si>
  <si>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</si>
  <si>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</si>
  <si>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</si>
  <si>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</si>
  <si>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</si>
  <si>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</si>
  <si>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</si>
  <si>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</si>
  <si>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</si>
  <si>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</si>
  <si>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</si>
  <si>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</si>
  <si>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</si>
  <si>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</si>
  <si>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</si>
  <si>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</si>
  <si>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</si>
  <si>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</si>
  <si>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</si>
  <si>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</si>
  <si>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</si>
  <si>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</si>
  <si>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</si>
  <si>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</si>
  <si>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</si>
  <si>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</si>
  <si>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</si>
  <si>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</si>
  <si>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</si>
  <si>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</si>
  <si>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</si>
  <si>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</si>
  <si>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</si>
  <si>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</si>
  <si>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</si>
  <si>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</si>
  <si>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</si>
  <si>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</si>
  <si>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</si>
  <si>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</si>
  <si>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</si>
  <si>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</si>
  <si>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</si>
  <si>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</si>
  <si>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</si>
  <si>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</si>
  <si>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</si>
  <si>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</si>
  <si>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</si>
  <si>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</si>
  <si>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</si>
  <si>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</si>
  <si>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</si>
  <si>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</si>
  <si>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</si>
  <si>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</si>
  <si>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</si>
  <si>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</si>
  <si>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</si>
  <si>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</si>
  <si>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</si>
  <si>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</si>
  <si>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</si>
  <si>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</si>
  <si>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</si>
  <si>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</si>
  <si>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</si>
  <si>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</si>
  <si>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</si>
  <si>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</si>
  <si>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</si>
  <si>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</si>
  <si>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</si>
  <si>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</si>
  <si>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</si>
  <si>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</si>
  <si>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</si>
  <si>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</si>
  <si>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</si>
  <si>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</si>
  <si>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</si>
  <si>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</si>
  <si>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</si>
  <si>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</si>
  <si>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</si>
  <si>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</si>
  <si>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</si>
  <si>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</si>
  <si>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</si>
  <si>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</si>
  <si>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</si>
  <si>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</si>
  <si>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</si>
  <si>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</si>
  <si>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</si>
  <si>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</si>
  <si>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</si>
  <si>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</si>
  <si>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</si>
  <si>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</si>
  <si>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</si>
  <si>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</si>
  <si>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</si>
  <si>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</si>
  <si>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</si>
  <si>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</si>
  <si>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</si>
  <si>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</si>
  <si>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</si>
  <si>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</si>
  <si>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</si>
  <si>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</si>
  <si>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</si>
  <si>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</si>
  <si>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</si>
  <si>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</si>
  <si>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</si>
  <si>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</si>
  <si>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</si>
  <si>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</si>
  <si>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</si>
  <si>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</si>
  <si>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</si>
  <si>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</si>
  <si>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</si>
  <si>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</si>
  <si>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</si>
  <si>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</si>
  <si>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</si>
  <si>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</si>
  <si>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</si>
  <si>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</si>
  <si>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</si>
  <si>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</si>
  <si>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</si>
  <si>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</si>
  <si>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</si>
  <si>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</si>
  <si>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</si>
  <si>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</si>
  <si>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</si>
  <si>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</si>
  <si>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</si>
  <si>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</si>
  <si>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</si>
  <si>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</si>
  <si>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</si>
  <si>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</si>
  <si>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</si>
  <si>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</si>
  <si>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</si>
  <si>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</si>
  <si>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</si>
  <si>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</si>
  <si>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</si>
  <si>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</si>
  <si>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</si>
  <si>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</si>
  <si>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</si>
  <si>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</si>
  <si>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</si>
  <si>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</si>
  <si>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</si>
  <si>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</si>
  <si>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</si>
  <si>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</si>
  <si>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</si>
  <si>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</si>
  <si>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</si>
  <si>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</si>
  <si>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</si>
  <si>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</si>
  <si>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</si>
  <si>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</si>
  <si>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</si>
  <si>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</si>
  <si>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</si>
  <si>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</si>
  <si>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</si>
  <si>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</si>
  <si>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</si>
  <si>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</si>
  <si>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</si>
  <si>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</si>
  <si>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</si>
  <si>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</si>
  <si>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</si>
  <si>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</si>
  <si>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</si>
  <si>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</si>
  <si>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</si>
  <si>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</si>
  <si>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</si>
  <si>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</si>
  <si>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</si>
  <si>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</si>
  <si>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</si>
  <si>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</si>
  <si>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</si>
  <si>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</si>
  <si>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</si>
  <si>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</si>
  <si>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</si>
  <si>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</si>
  <si>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</si>
  <si>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</si>
  <si>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</si>
  <si>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</si>
  <si>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</si>
  <si>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</si>
  <si>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</si>
  <si>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</si>
  <si>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</si>
  <si>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</si>
  <si>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</si>
  <si>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</si>
  <si>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</si>
  <si>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</si>
  <si>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</si>
  <si>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</si>
  <si>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</si>
  <si>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</si>
  <si>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</si>
  <si>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</si>
  <si>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</si>
  <si>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</si>
  <si>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</si>
  <si>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</si>
  <si>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</si>
  <si>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</si>
  <si>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</si>
  <si>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</si>
  <si>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</si>
  <si>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</si>
  <si>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</si>
  <si>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</si>
  <si>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</si>
  <si>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</si>
  <si>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</si>
  <si>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</si>
  <si>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</si>
  <si>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</si>
  <si>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</si>
  <si>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</si>
  <si>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</si>
  <si>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</si>
  <si>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</si>
  <si>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</si>
  <si>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</si>
  <si>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</si>
  <si>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</si>
  <si>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</si>
  <si>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</si>
  <si>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</si>
  <si>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</si>
  <si>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</si>
  <si>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</si>
  <si>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</si>
  <si>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</si>
  <si>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</si>
  <si>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</si>
  <si>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</si>
  <si>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</si>
  <si>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</si>
  <si>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</si>
  <si>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</si>
  <si>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</si>
  <si>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</si>
  <si>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</si>
  <si>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</si>
  <si>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</si>
  <si>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</si>
  <si>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</si>
  <si>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</si>
  <si>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</si>
  <si>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</si>
  <si>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</si>
  <si>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</si>
  <si>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</si>
  <si>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</si>
  <si>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</si>
  <si>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</si>
  <si>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</si>
  <si>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</si>
  <si>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</si>
  <si>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</si>
  <si>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</si>
  <si>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</si>
  <si>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</si>
  <si>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</si>
  <si>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</si>
  <si>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</si>
  <si>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</si>
  <si>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</si>
  <si>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</si>
  <si>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</si>
  <si>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</si>
  <si>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</si>
  <si>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</si>
  <si>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</si>
  <si>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</si>
  <si>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</si>
  <si>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</si>
  <si>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</si>
  <si>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</si>
  <si>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</si>
  <si>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</si>
  <si>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</si>
  <si>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</si>
  <si>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</si>
  <si>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</si>
  <si>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</si>
  <si>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</si>
  <si>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</si>
  <si>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</si>
  <si>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</si>
  <si>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</si>
  <si>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</si>
  <si>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</si>
  <si>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</si>
  <si>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</si>
  <si>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</si>
  <si>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</si>
  <si>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</si>
  <si>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</si>
  <si>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</si>
  <si>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</si>
  <si>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</si>
  <si>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</si>
  <si>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</si>
  <si>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</si>
  <si>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</si>
  <si>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</si>
  <si>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</si>
  <si>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</si>
  <si>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</si>
  <si>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</si>
  <si>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</si>
  <si>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</si>
  <si>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</si>
  <si>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</si>
  <si>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</si>
  <si>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</si>
  <si>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</si>
  <si>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</si>
  <si>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</si>
  <si>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</si>
  <si>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</si>
  <si>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</si>
  <si>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</si>
  <si>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</si>
  <si>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</si>
  <si>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</si>
  <si>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</si>
  <si>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</si>
  <si>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</si>
  <si>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</si>
  <si>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</si>
  <si>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</si>
  <si>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</si>
  <si>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</si>
  <si>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</si>
  <si>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</si>
  <si>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</si>
  <si>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</si>
  <si>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</si>
  <si>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</si>
  <si>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</si>
  <si>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</si>
  <si>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</si>
  <si>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</si>
  <si>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</si>
  <si>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</si>
  <si>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</si>
  <si>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</si>
  <si>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</si>
  <si>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</si>
  <si>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</si>
  <si>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</si>
  <si>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</si>
  <si>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</si>
  <si>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</si>
  <si>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</si>
  <si>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</si>
  <si>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</si>
  <si>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</si>
  <si>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</si>
  <si>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</si>
  <si>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</si>
  <si>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</si>
  <si>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</si>
  <si>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</si>
  <si>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</si>
  <si>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</si>
  <si>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</si>
  <si>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</si>
  <si>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</si>
  <si>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</si>
  <si>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</si>
  <si>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</si>
  <si>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</si>
  <si>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</si>
  <si>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</si>
  <si>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</si>
  <si>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</si>
  <si>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</si>
  <si>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</si>
  <si>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</si>
  <si>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</si>
  <si>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</si>
  <si>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</si>
  <si>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</si>
  <si>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</si>
  <si>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</si>
  <si>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</si>
  <si>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</si>
  <si>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</si>
  <si>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</si>
  <si>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</si>
  <si>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</si>
  <si>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</si>
  <si>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</si>
  <si>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</si>
  <si>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</si>
  <si>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</si>
  <si>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</si>
  <si>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</si>
  <si>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</si>
  <si>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</si>
  <si>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</si>
  <si>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</si>
  <si>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</si>
  <si>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</si>
  <si>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</si>
  <si>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</si>
  <si>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</si>
  <si>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</si>
  <si>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</si>
  <si>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</si>
  <si>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</si>
  <si>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</si>
  <si>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</si>
  <si>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</si>
  <si>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</si>
  <si>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</si>
  <si>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</si>
  <si>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</si>
  <si>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</si>
  <si>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</si>
  <si>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</si>
  <si>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</si>
  <si>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</si>
  <si>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</si>
  <si>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</si>
  <si>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</si>
  <si>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</si>
  <si>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</si>
  <si>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</si>
  <si>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</si>
  <si>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</si>
  <si>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</si>
  <si>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</si>
  <si>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</si>
  <si>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</si>
  <si>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</si>
  <si>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</si>
  <si>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</si>
  <si>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</si>
  <si>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</si>
  <si>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</si>
  <si>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</si>
  <si>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</si>
  <si>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</si>
  <si>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</si>
  <si>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</si>
  <si>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</si>
  <si>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</si>
  <si>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</si>
  <si>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</si>
  <si>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</si>
  <si>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</si>
  <si>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</si>
  <si>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</si>
  <si>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</si>
  <si>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</si>
  <si>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</si>
  <si>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</si>
  <si>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</si>
  <si>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</si>
  <si>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</si>
  <si>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</si>
  <si>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</si>
  <si>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</si>
  <si>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</si>
  <si>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</si>
  <si>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</si>
  <si>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</si>
  <si>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</si>
  <si>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</si>
  <si>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</si>
  <si>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</si>
  <si>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</si>
  <si>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</si>
  <si>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</si>
  <si>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</si>
  <si>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</si>
  <si>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</si>
  <si>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</si>
  <si>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</si>
  <si>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</si>
  <si>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</si>
  <si>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</si>
  <si>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</si>
  <si>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</si>
  <si>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</si>
  <si>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</si>
  <si>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</si>
  <si>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</si>
  <si>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</si>
  <si>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</si>
  <si>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</si>
  <si>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</si>
  <si>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</si>
  <si>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</si>
  <si>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</si>
  <si>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</si>
  <si>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</si>
  <si>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</si>
  <si>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</si>
  <si>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</si>
  <si>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</si>
  <si>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</si>
  <si>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</si>
  <si>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</si>
  <si>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</si>
  <si>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</si>
  <si>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</si>
  <si>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</si>
  <si>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</si>
  <si>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</si>
  <si>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</si>
  <si>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</si>
  <si>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</si>
  <si>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</si>
  <si>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</si>
  <si>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</si>
  <si>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</si>
  <si>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</si>
  <si>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</si>
  <si>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</si>
  <si>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</si>
  <si>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</si>
  <si>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</si>
  <si>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</si>
  <si>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</si>
  <si>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</si>
  <si>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</si>
  <si>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</si>
  <si>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</si>
  <si>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</si>
  <si>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</si>
  <si>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</si>
  <si>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</si>
  <si>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</si>
  <si>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</si>
  <si>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</si>
  <si>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</si>
  <si>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</si>
  <si>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</si>
  <si>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</si>
  <si>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</si>
  <si>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</si>
  <si>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</si>
  <si>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</si>
  <si>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</si>
  <si>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</si>
  <si>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</si>
  <si>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</si>
  <si>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</si>
  <si>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</si>
  <si>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</si>
  <si>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</si>
  <si>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</si>
  <si>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</si>
  <si>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</si>
  <si>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</si>
  <si>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</si>
  <si>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</si>
  <si>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</si>
  <si>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</si>
  <si>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</si>
  <si>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</si>
  <si>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</si>
  <si>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</si>
  <si>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</si>
  <si>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</si>
  <si>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</si>
  <si>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</si>
  <si>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</si>
  <si>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</si>
  <si>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</si>
  <si>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</si>
  <si>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</si>
  <si>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</si>
  <si>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</si>
  <si>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</si>
  <si>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</si>
  <si>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</si>
  <si>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</si>
  <si>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</si>
  <si>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</si>
  <si>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</si>
  <si>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</si>
  <si>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</si>
  <si>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</si>
  <si>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</si>
  <si>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</si>
  <si>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</si>
  <si>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</si>
  <si>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</si>
  <si>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</si>
  <si>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</si>
  <si>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</si>
  <si>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</si>
  <si>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</si>
  <si>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</si>
  <si>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</si>
  <si>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</si>
  <si>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</si>
  <si>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</si>
  <si>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</si>
  <si>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</si>
  <si>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</si>
  <si>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</si>
  <si>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</si>
  <si>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</si>
  <si>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</si>
  <si>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</si>
  <si>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</si>
  <si>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</si>
  <si>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</si>
  <si>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</si>
  <si>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</si>
  <si>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</si>
  <si>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</si>
  <si>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</si>
  <si>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</si>
  <si>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</si>
  <si>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</si>
  <si>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</si>
  <si>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</si>
  <si>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</si>
  <si>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</si>
  <si>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</si>
  <si>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</si>
  <si>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</si>
  <si>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</si>
  <si>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</si>
  <si>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</si>
  <si>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</si>
  <si>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</si>
  <si>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</si>
  <si>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</si>
  <si>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</si>
  <si>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</si>
  <si>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</si>
  <si>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</si>
  <si>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</si>
  <si>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</si>
  <si>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</si>
  <si>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</si>
  <si>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</si>
  <si>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</si>
  <si>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</si>
  <si>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</si>
  <si>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</si>
  <si>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</si>
  <si>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</si>
  <si>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</si>
  <si>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</si>
  <si>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</si>
  <si>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</si>
  <si>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</si>
  <si>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</si>
  <si>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</si>
  <si>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</si>
  <si>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</si>
  <si>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</si>
  <si>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</si>
  <si>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</si>
  <si>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</si>
  <si>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</si>
  <si>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</si>
  <si>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</si>
  <si>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</si>
  <si>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</si>
  <si>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</si>
  <si>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</si>
  <si>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</si>
  <si>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</si>
  <si>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</si>
  <si>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</si>
  <si>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</si>
  <si>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</si>
  <si>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</si>
  <si>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</si>
  <si>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</si>
  <si>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</si>
  <si>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</si>
  <si>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</si>
  <si>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</si>
  <si>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</si>
  <si>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</si>
  <si>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</si>
  <si>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</si>
  <si>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</si>
  <si>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</si>
  <si>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</si>
  <si>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</si>
  <si>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</si>
  <si>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</si>
  <si>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</si>
  <si>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</si>
  <si>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</si>
  <si>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</si>
  <si>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</si>
  <si>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</si>
  <si>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</si>
  <si>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</si>
  <si>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</si>
  <si>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</si>
  <si>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</si>
  <si>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</si>
  <si>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</si>
  <si>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</si>
  <si>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</si>
  <si>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</si>
  <si>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</si>
  <si>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</si>
  <si>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</si>
  <si>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</si>
  <si>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</si>
  <si>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</si>
  <si>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</si>
  <si>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</si>
  <si>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</si>
  <si>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</si>
  <si>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</si>
  <si>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</si>
  <si>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</si>
  <si>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</si>
  <si>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</si>
  <si>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</si>
  <si>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</si>
  <si>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</si>
  <si>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</si>
  <si>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</si>
  <si>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</si>
  <si>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</si>
  <si>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</si>
  <si>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</si>
  <si>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</si>
  <si>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</si>
  <si>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</si>
  <si>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</si>
  <si>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</si>
  <si>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</si>
  <si>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</si>
  <si>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</si>
  <si>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</si>
  <si>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</si>
  <si>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</si>
  <si>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</si>
  <si>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</si>
  <si>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</si>
  <si>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</si>
  <si>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</si>
  <si>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</si>
  <si>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</si>
  <si>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</si>
  <si>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</si>
  <si>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</si>
  <si>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</si>
  <si>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</si>
  <si>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</si>
  <si>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</si>
  <si>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</si>
  <si>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</si>
  <si>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</si>
  <si>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</si>
  <si>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</si>
  <si>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</si>
  <si>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</si>
  <si>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</si>
  <si>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</si>
  <si>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</si>
  <si>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</si>
  <si>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</si>
  <si>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</si>
  <si>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</si>
  <si>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</si>
  <si>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</si>
  <si>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</si>
  <si>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</si>
  <si>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</si>
  <si>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</si>
  <si>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</si>
  <si>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</si>
  <si>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</si>
  <si>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</si>
  <si>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</si>
  <si>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</si>
  <si>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</si>
  <si>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</si>
  <si>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</si>
  <si>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</si>
  <si>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</si>
  <si>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</si>
  <si>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</si>
  <si>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</si>
  <si>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</si>
  <si>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</si>
  <si>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</si>
  <si>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</si>
  <si>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</si>
  <si>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</si>
  <si>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</si>
  <si>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</si>
  <si>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</si>
  <si>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</si>
  <si>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</si>
  <si>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</si>
  <si>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</si>
  <si>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</si>
  <si>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</si>
  <si>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</si>
  <si>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</si>
  <si>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</si>
  <si>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</si>
  <si>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</si>
  <si>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</si>
  <si>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</si>
  <si>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</si>
  <si>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</si>
  <si>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</si>
  <si>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</si>
  <si>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</si>
  <si>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</si>
  <si>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</si>
  <si>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</si>
  <si>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</si>
  <si>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</si>
  <si>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</si>
  <si>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</si>
  <si>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</si>
  <si>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</si>
  <si>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</si>
  <si>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</si>
  <si>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</si>
  <si>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</si>
  <si>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</si>
  <si>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</si>
  <si>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</si>
  <si>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</si>
  <si>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</si>
  <si>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</si>
  <si>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</si>
  <si>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</si>
  <si>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</si>
  <si>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</si>
  <si>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</si>
  <si>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</si>
  <si>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</si>
  <si>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</si>
  <si>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</si>
  <si>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</si>
  <si>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</si>
  <si>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</si>
  <si>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</si>
  <si>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</si>
  <si>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</si>
  <si>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</si>
  <si>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</si>
  <si>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</si>
  <si>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</si>
  <si>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</si>
  <si>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</si>
  <si>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</si>
  <si>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</si>
  <si>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</si>
  <si>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</si>
  <si>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</si>
  <si>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</si>
  <si>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</si>
  <si>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</si>
  <si>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</si>
  <si>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</si>
  <si>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</si>
  <si>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</si>
  <si>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</si>
  <si>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</si>
  <si>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</si>
  <si>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</si>
  <si>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</si>
  <si>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</si>
  <si>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</si>
  <si>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</si>
  <si>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</si>
  <si>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</si>
  <si>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</si>
  <si>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</si>
  <si>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</si>
  <si>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</si>
  <si>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</si>
  <si>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</si>
  <si>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</si>
  <si>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</si>
  <si>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</si>
  <si>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</si>
  <si>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</si>
  <si>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</si>
  <si>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</si>
  <si>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</si>
  <si>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</si>
  <si>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</si>
  <si>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</si>
  <si>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</si>
  <si>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</si>
  <si>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</si>
  <si>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</si>
  <si>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</si>
  <si>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</si>
  <si>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</si>
  <si>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</si>
  <si>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</si>
  <si>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</si>
  <si>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</si>
  <si>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</si>
  <si>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</si>
  <si>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</si>
  <si>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</si>
  <si>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</si>
  <si>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</si>
  <si>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</si>
  <si>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</si>
  <si>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</si>
  <si>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</si>
  <si>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</si>
  <si>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</si>
  <si>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</si>
  <si>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</si>
  <si>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</si>
  <si>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</si>
  <si>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</si>
  <si>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</si>
  <si>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</si>
  <si>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</si>
  <si>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</si>
  <si>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</si>
  <si>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</si>
  <si>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</si>
  <si>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</si>
  <si>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</si>
  <si>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</si>
  <si>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</si>
  <si>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</si>
  <si>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</si>
  <si>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</si>
  <si>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</si>
  <si>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</si>
  <si>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</si>
  <si>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</si>
  <si>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</si>
  <si>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</si>
  <si>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</si>
  <si>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</si>
  <si>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</si>
  <si>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</si>
  <si>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</si>
  <si>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</si>
  <si>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</si>
  <si>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</si>
  <si>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</si>
  <si>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</si>
  <si>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</si>
  <si>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</si>
  <si>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</si>
  <si>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</si>
  <si>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</si>
  <si>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</si>
  <si>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</si>
  <si>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</si>
  <si>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</si>
  <si>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</si>
  <si>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</si>
  <si>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</si>
  <si>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</si>
  <si>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</si>
  <si>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</si>
  <si>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</si>
  <si>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</si>
  <si>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</si>
  <si>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</si>
  <si>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</si>
  <si>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</si>
  <si>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</si>
  <si>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</si>
  <si>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</si>
  <si>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</si>
  <si>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</si>
  <si>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</si>
  <si>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</si>
  <si>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</si>
  <si>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</si>
  <si>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</si>
  <si>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</si>
  <si>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</si>
  <si>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</si>
  <si>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</si>
  <si>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</si>
  <si>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</si>
  <si>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</si>
  <si>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</si>
  <si>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</si>
  <si>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</si>
  <si>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</si>
  <si>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</si>
  <si>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</si>
  <si>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</si>
  <si>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</si>
  <si>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</si>
  <si>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</si>
  <si>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</si>
  <si>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</si>
  <si>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</si>
  <si>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</si>
  <si>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</si>
  <si>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</si>
  <si>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</si>
  <si>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</si>
  <si>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</si>
  <si>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</si>
  <si>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</si>
  <si>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</si>
  <si>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</si>
  <si>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</si>
  <si>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</si>
  <si>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</si>
  <si>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</si>
  <si>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</si>
  <si>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</si>
  <si>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</si>
  <si>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</si>
  <si>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</si>
  <si>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</si>
  <si>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</si>
  <si>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</si>
  <si>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</si>
  <si>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</si>
  <si>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</si>
  <si>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</si>
  <si>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</si>
  <si>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</si>
  <si>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</si>
  <si>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</si>
  <si>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</si>
  <si>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</si>
  <si>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</si>
  <si>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</si>
  <si>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</si>
  <si>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</si>
  <si>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</si>
  <si>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</si>
  <si>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</si>
  <si>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</si>
  <si>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</si>
  <si>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</si>
  <si>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</si>
  <si>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</si>
  <si>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</si>
  <si>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</si>
  <si>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</si>
  <si>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</si>
  <si>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</si>
  <si>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</si>
  <si>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</si>
  <si>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</si>
  <si>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</si>
  <si>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</si>
  <si>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</si>
  <si>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</si>
  <si>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</si>
  <si>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</si>
  <si>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</si>
  <si>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</si>
  <si>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</si>
  <si>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</si>
  <si>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</si>
  <si>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</si>
  <si>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</si>
  <si>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</si>
  <si>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</si>
  <si>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</si>
  <si>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</si>
  <si>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</si>
  <si>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</si>
  <si>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</si>
  <si>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</si>
  <si>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</si>
  <si>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</si>
  <si>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</si>
  <si>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</si>
  <si>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</si>
  <si>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</si>
  <si>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</si>
  <si>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</si>
  <si>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</si>
  <si>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</si>
  <si>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</si>
  <si>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</si>
  <si>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</si>
  <si>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</si>
  <si>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</si>
  <si>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</si>
  <si>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</si>
  <si>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</si>
  <si>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</si>
  <si>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</si>
  <si>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</si>
  <si>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</si>
  <si>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</si>
  <si>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</si>
  <si>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</si>
  <si>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</si>
  <si>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</si>
  <si>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</si>
  <si>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</si>
  <si>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</si>
  <si>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</si>
  <si>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</si>
  <si>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</si>
  <si>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</si>
  <si>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</si>
  <si>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</si>
  <si>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</si>
  <si>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</si>
  <si>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</si>
  <si>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</si>
  <si>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</si>
  <si>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</si>
  <si>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</si>
  <si>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</si>
  <si>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</si>
  <si>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</si>
  <si>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</si>
  <si>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</si>
  <si>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</si>
  <si>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</si>
  <si>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</si>
  <si>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</si>
  <si>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</si>
  <si>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</si>
  <si>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</si>
  <si>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</si>
  <si>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</si>
  <si>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</si>
  <si>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</si>
  <si>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</si>
  <si>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</si>
  <si>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</si>
  <si>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</si>
  <si>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</si>
  <si>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</si>
  <si>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</si>
  <si>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</si>
  <si>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</si>
  <si>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</si>
  <si>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</si>
  <si>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</si>
  <si>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</si>
  <si>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</si>
  <si>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</si>
  <si>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</si>
  <si>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</si>
  <si>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</si>
  <si>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</si>
  <si>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</si>
  <si>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</si>
  <si>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</si>
  <si>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</si>
  <si>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</si>
  <si>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</si>
  <si>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</si>
  <si>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</si>
  <si>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</si>
  <si>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</si>
  <si>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</si>
  <si>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</si>
  <si>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</si>
  <si>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</si>
  <si>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</si>
  <si>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</si>
  <si>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</si>
  <si>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</si>
  <si>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</si>
  <si>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</si>
  <si>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</si>
  <si>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</si>
  <si>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</si>
  <si>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</si>
  <si>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</si>
  <si>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</si>
  <si>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</si>
  <si>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</si>
  <si>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</si>
  <si>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</si>
  <si>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</si>
  <si>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</si>
  <si>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</si>
  <si>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</si>
  <si>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</si>
  <si>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</si>
  <si>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</si>
  <si>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</si>
  <si>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</si>
  <si>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</si>
  <si>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</si>
  <si>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</si>
  <si>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</si>
  <si>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</si>
  <si>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</si>
  <si>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</si>
  <si>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</si>
  <si>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</si>
  <si>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</si>
  <si>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</si>
  <si>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</si>
  <si>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</si>
  <si>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</si>
  <si>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</si>
  <si>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</si>
  <si>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</si>
  <si>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</si>
  <si>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</si>
  <si>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</si>
  <si>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</si>
  <si>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</si>
  <si>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</si>
  <si>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</si>
  <si>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</si>
  <si>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</si>
  <si>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</si>
  <si>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</si>
  <si>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</si>
  <si>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</si>
  <si>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</si>
  <si>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</si>
  <si>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</si>
  <si>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</si>
  <si>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</si>
  <si>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</si>
  <si>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</si>
  <si>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</si>
  <si>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</si>
  <si>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</si>
  <si>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</si>
  <si>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</si>
  <si>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</si>
  <si>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</si>
  <si>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</si>
  <si>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</si>
  <si>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</si>
  <si>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</si>
  <si>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</si>
  <si>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</si>
  <si>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</si>
  <si>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</si>
  <si>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</si>
  <si>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</si>
  <si>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</si>
  <si>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</si>
  <si>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</si>
  <si>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</si>
  <si>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</si>
  <si>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</si>
  <si>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</si>
  <si>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</si>
  <si>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</si>
  <si>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</si>
  <si>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</si>
  <si>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</si>
  <si>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</si>
  <si>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</si>
  <si>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</si>
  <si>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</si>
  <si>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</si>
  <si>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</si>
  <si>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</si>
  <si>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</si>
  <si>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</si>
  <si>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</si>
  <si>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</si>
  <si>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</si>
  <si>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</si>
  <si>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</si>
  <si>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</si>
  <si>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</si>
  <si>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</si>
  <si>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</si>
  <si>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</si>
  <si>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</si>
  <si>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</si>
  <si>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</si>
  <si>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</si>
  <si>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</si>
  <si>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</si>
  <si>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</si>
  <si>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</si>
  <si>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</si>
  <si>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</si>
  <si>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</si>
  <si>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</si>
  <si>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</si>
  <si>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</si>
  <si>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</si>
  <si>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</si>
  <si>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</si>
  <si>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</si>
  <si>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</si>
  <si>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</si>
  <si>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</si>
  <si>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</si>
  <si>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</si>
  <si>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</si>
  <si>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</si>
  <si>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</si>
  <si>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</si>
  <si>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</si>
  <si>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</si>
  <si>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</si>
  <si>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</si>
  <si>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</si>
  <si>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</si>
  <si>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</si>
  <si>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</si>
  <si>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</si>
  <si>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</si>
  <si>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</si>
  <si>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</si>
  <si>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</si>
  <si>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</si>
  <si>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</si>
  <si>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</si>
  <si>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</si>
  <si>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</si>
  <si>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</si>
  <si>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</si>
  <si>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</si>
  <si>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</si>
  <si>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</si>
  <si>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</si>
  <si>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</si>
  <si>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</si>
  <si>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</si>
  <si>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</si>
  <si>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</si>
  <si>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</si>
  <si>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</si>
  <si>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</si>
  <si>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</si>
  <si>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</si>
  <si>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</si>
  <si>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</si>
  <si>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</si>
  <si>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</si>
  <si>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</si>
  <si>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</si>
  <si>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</si>
  <si>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</si>
  <si>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</si>
  <si>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</si>
  <si>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</si>
  <si>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</si>
  <si>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</si>
  <si>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</si>
  <si>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</si>
  <si>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</si>
  <si>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</si>
  <si>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</si>
  <si>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</si>
  <si>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</si>
  <si>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</si>
  <si>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</si>
  <si>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</si>
  <si>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</si>
  <si>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</si>
  <si>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</si>
  <si>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</si>
  <si>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</si>
  <si>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</si>
  <si>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</si>
  <si>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</si>
  <si>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</si>
  <si>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</si>
  <si>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</si>
  <si>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</si>
  <si>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</si>
  <si>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</si>
  <si>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</si>
  <si>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</si>
  <si>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</si>
  <si>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</si>
  <si>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</si>
  <si>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</si>
  <si>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</si>
  <si>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</si>
  <si>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</si>
  <si>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</si>
  <si>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</si>
  <si>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</si>
  <si>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</si>
  <si>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</si>
  <si>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</si>
  <si>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</si>
  <si>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</si>
  <si>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</si>
  <si>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</si>
  <si>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</si>
  <si>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</si>
  <si>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</si>
  <si>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</si>
  <si>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</si>
  <si>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</si>
  <si>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</si>
  <si>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</si>
  <si>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</si>
  <si>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</si>
  <si>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</si>
  <si>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</si>
  <si>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</si>
  <si>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</si>
  <si>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</si>
  <si>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</si>
  <si>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</si>
  <si>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</si>
  <si>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</si>
  <si>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</si>
  <si>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</si>
  <si>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</si>
  <si>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</si>
  <si>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</si>
  <si>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</si>
  <si>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</si>
  <si>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</si>
  <si>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</si>
  <si>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</si>
  <si>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</si>
  <si>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</si>
  <si>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</si>
  <si>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</si>
  <si>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</si>
  <si>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</si>
  <si>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</si>
  <si>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</si>
  <si>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</si>
  <si>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</si>
  <si>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</si>
  <si>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</si>
  <si>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</si>
  <si>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</si>
  <si>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</si>
  <si>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</si>
  <si>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</si>
  <si>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</si>
  <si>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</si>
  <si>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</si>
  <si>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</si>
  <si>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</si>
  <si>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</si>
  <si>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</si>
  <si>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</si>
  <si>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</si>
  <si>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</si>
  <si>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</si>
  <si>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</si>
  <si>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</si>
  <si>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</si>
  <si>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</si>
  <si>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</si>
  <si>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</si>
  <si>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</si>
  <si>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</si>
  <si>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</si>
  <si>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</si>
  <si>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</si>
  <si>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</si>
  <si>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</si>
  <si>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</si>
  <si>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</si>
  <si>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</si>
  <si>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</si>
  <si>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</si>
  <si>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</si>
  <si>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</si>
  <si>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</si>
  <si>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</si>
  <si>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</si>
  <si>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</si>
  <si>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</si>
  <si>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</si>
  <si>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</si>
  <si>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</si>
  <si>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</si>
  <si>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</si>
  <si>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</si>
  <si>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</si>
  <si>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</si>
  <si>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</si>
  <si>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</si>
  <si>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</si>
  <si>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</si>
  <si>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</si>
  <si>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</si>
  <si>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</si>
  <si>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</si>
  <si>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</si>
  <si>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</si>
  <si>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</si>
  <si>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</si>
  <si>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</si>
  <si>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</si>
  <si>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</si>
  <si>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</si>
  <si>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</si>
  <si>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</si>
  <si>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</si>
  <si>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</si>
  <si>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</si>
  <si>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</si>
  <si>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</si>
  <si>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</si>
  <si>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</si>
  <si>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</si>
  <si>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</si>
  <si>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</si>
  <si>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</si>
  <si>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</si>
  <si>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</si>
  <si>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</si>
  <si>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</si>
  <si>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</si>
  <si>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</si>
  <si>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</si>
  <si>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</si>
  <si>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</si>
  <si>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</si>
  <si>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</si>
  <si>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</si>
  <si>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</si>
  <si>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</si>
  <si>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</si>
  <si>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</si>
  <si>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</si>
  <si>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</si>
  <si>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</si>
  <si>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</si>
  <si>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</si>
  <si>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</si>
  <si>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</si>
  <si>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</si>
  <si>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</si>
  <si>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</si>
  <si>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</si>
  <si>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</si>
  <si>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</si>
  <si>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</si>
  <si>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</si>
  <si>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</si>
  <si>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</si>
  <si>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</si>
  <si>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</si>
  <si>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</si>
  <si>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</si>
  <si>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</si>
  <si>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</si>
  <si>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</si>
  <si>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</si>
  <si>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</si>
  <si>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</si>
  <si>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</si>
  <si>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</si>
  <si>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</si>
  <si>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</si>
  <si>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</si>
  <si>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</si>
  <si>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</si>
  <si>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</si>
  <si>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</si>
  <si>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</si>
  <si>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</si>
  <si>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</si>
  <si>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</si>
  <si>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</si>
  <si>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</si>
  <si>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</si>
  <si>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</si>
  <si>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</si>
  <si>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</si>
  <si>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</si>
  <si>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</si>
  <si>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</si>
  <si>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</si>
  <si>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</si>
  <si>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</si>
  <si>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</si>
  <si>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</si>
  <si>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</si>
  <si>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</si>
  <si>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</si>
  <si>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</si>
  <si>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</si>
  <si>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</si>
  <si>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</si>
  <si>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</si>
  <si>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</si>
  <si>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</si>
  <si>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</si>
  <si>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</si>
  <si>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</si>
  <si>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</si>
  <si>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</si>
  <si>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</si>
  <si>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</si>
  <si>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</si>
  <si>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</si>
  <si>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</si>
  <si>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</si>
  <si>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</si>
  <si>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</si>
  <si>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</si>
  <si>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</si>
  <si>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</si>
  <si>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</si>
  <si>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</si>
  <si>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</si>
  <si>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</si>
  <si>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</si>
  <si>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</si>
  <si>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</si>
  <si>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</si>
  <si>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</si>
  <si>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</si>
  <si>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</si>
  <si>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</si>
  <si>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</si>
  <si>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</si>
  <si>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</si>
  <si>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</si>
  <si>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</si>
  <si>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</si>
  <si>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</si>
  <si>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</si>
  <si>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</si>
  <si>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</si>
  <si>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</si>
  <si>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</si>
  <si>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</si>
  <si>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</si>
  <si>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</si>
  <si>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</si>
  <si>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</si>
  <si>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</si>
  <si>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</si>
  <si>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</si>
  <si>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</si>
  <si>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</si>
  <si>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</si>
  <si>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</si>
  <si>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</si>
  <si>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</si>
  <si>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</si>
  <si>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</si>
  <si>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</si>
  <si>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</si>
  <si>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</si>
  <si>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</si>
  <si>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</si>
  <si>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</si>
  <si>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</si>
  <si>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</si>
  <si>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</si>
  <si>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</si>
  <si>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</si>
  <si>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</si>
  <si>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</si>
  <si>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</si>
  <si>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</si>
  <si>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</si>
  <si>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</si>
  <si>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</si>
  <si>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</si>
  <si>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</si>
  <si>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</si>
  <si>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</si>
  <si>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</si>
  <si>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</si>
  <si>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</si>
  <si>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</si>
  <si>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</si>
  <si>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</si>
  <si>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</si>
  <si>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</si>
  <si>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</si>
  <si>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</si>
  <si>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</si>
  <si>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</si>
  <si>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</si>
  <si>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</si>
  <si>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</si>
  <si>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</si>
  <si>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</si>
  <si>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</si>
  <si>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</si>
  <si>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</si>
  <si>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</si>
  <si>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</si>
  <si>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</si>
  <si>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</si>
  <si>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</si>
  <si>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</si>
  <si>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</si>
  <si>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</si>
  <si>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</si>
  <si>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</si>
  <si>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</si>
  <si>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</si>
  <si>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</si>
  <si>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</si>
  <si>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</si>
  <si>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</si>
  <si>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</si>
  <si>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</si>
  <si>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</si>
  <si>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</si>
  <si>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</si>
  <si>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</si>
  <si>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</si>
  <si>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</si>
  <si>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</si>
  <si>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</si>
  <si>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</si>
  <si>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</si>
  <si>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</si>
  <si>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</si>
  <si>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</si>
  <si>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</si>
  <si>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</si>
  <si>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</si>
  <si>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</si>
  <si>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</si>
  <si>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</si>
  <si>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</si>
  <si>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</si>
  <si>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</si>
  <si>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</si>
  <si>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</si>
  <si>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</si>
  <si>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</si>
  <si>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</si>
  <si>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</si>
  <si>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</si>
  <si>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</si>
  <si>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</si>
  <si>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</si>
  <si>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</si>
  <si>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</si>
  <si>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</si>
  <si>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</si>
  <si>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</si>
  <si>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</si>
  <si>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</si>
  <si>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</si>
  <si>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</si>
  <si>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</si>
  <si>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</si>
  <si>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</si>
  <si>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</si>
  <si>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</si>
  <si>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</si>
  <si>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</si>
  <si>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</si>
  <si>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</si>
  <si>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</si>
  <si>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</si>
  <si>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</si>
  <si>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</si>
  <si>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</si>
  <si>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</si>
  <si>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</si>
  <si>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</si>
  <si>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</si>
  <si>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</si>
  <si>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</si>
  <si>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</si>
  <si>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</si>
  <si>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</si>
  <si>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</si>
  <si>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</si>
  <si>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</si>
  <si>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</si>
  <si>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</si>
  <si>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</si>
  <si>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</si>
  <si>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</si>
  <si>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</si>
  <si>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</si>
  <si>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</si>
  <si>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</si>
  <si>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</si>
  <si>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</si>
  <si>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</si>
  <si>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</si>
  <si>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</si>
  <si>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</si>
  <si>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</si>
  <si>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</si>
  <si>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</si>
  <si>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</si>
  <si>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</si>
  <si>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</si>
  <si>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</si>
  <si>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</si>
  <si>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</si>
  <si>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</si>
  <si>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</si>
  <si>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</si>
  <si>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</si>
  <si>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</si>
  <si>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</si>
  <si>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</si>
  <si>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</si>
  <si>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</si>
  <si>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</si>
  <si>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</si>
  <si>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</si>
  <si>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</si>
  <si>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</si>
  <si>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</si>
  <si>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</si>
  <si>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</si>
  <si>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</si>
  <si>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</si>
  <si>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</si>
  <si>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</si>
  <si>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</si>
  <si>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</si>
  <si>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</si>
  <si>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</si>
  <si>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</si>
  <si>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</si>
  <si>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</si>
  <si>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</si>
  <si>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</si>
  <si>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</si>
  <si>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</si>
  <si>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</si>
  <si>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</si>
  <si>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</si>
  <si>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</si>
  <si>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</si>
  <si>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</si>
  <si>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</si>
  <si>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</si>
  <si>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</si>
  <si>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</si>
  <si>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</si>
  <si>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</si>
  <si>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</si>
  <si>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</si>
  <si>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</si>
  <si>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</si>
  <si>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</si>
  <si>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</si>
  <si>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</si>
  <si>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</si>
  <si>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</si>
  <si>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</si>
  <si>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</si>
  <si>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</si>
  <si>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</si>
  <si>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</si>
  <si>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</si>
  <si>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</si>
  <si>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</si>
  <si>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</si>
  <si>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</si>
  <si>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</si>
  <si>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</si>
  <si>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</si>
  <si>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</si>
  <si>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</si>
  <si>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</si>
  <si>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</si>
  <si>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</si>
  <si>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</si>
  <si>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</si>
  <si>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</si>
  <si>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</si>
  <si>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</si>
  <si>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</si>
  <si>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</si>
  <si>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</si>
  <si>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</si>
  <si>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</si>
  <si>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</si>
  <si>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</si>
  <si>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</si>
  <si>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</si>
  <si>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</si>
  <si>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</si>
  <si>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</si>
  <si>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</si>
  <si>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</si>
  <si>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</si>
  <si>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</si>
  <si>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</si>
  <si>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</si>
  <si>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</si>
  <si>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</si>
  <si>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</si>
  <si>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</si>
  <si>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</si>
  <si>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</si>
  <si>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</si>
  <si>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</si>
  <si>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</si>
  <si>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</si>
  <si>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</si>
  <si>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</si>
  <si>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</si>
  <si>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</si>
  <si>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</si>
  <si>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</si>
  <si>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</si>
  <si>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</si>
  <si>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</si>
  <si>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</si>
  <si>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</si>
  <si>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</si>
  <si>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</si>
  <si>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</si>
  <si>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</si>
  <si>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</si>
  <si>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</si>
  <si>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</si>
  <si>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</si>
  <si>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</si>
  <si>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</si>
  <si>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</si>
  <si>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</si>
  <si>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</si>
  <si>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</si>
  <si>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</si>
  <si>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</si>
  <si>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</si>
  <si>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</si>
  <si>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</si>
  <si>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</si>
  <si>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</si>
  <si>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</si>
  <si>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</si>
  <si>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</si>
  <si>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</si>
  <si>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</si>
  <si>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</si>
  <si>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</si>
  <si>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</si>
  <si>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</si>
  <si>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</si>
  <si>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</si>
  <si>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</si>
  <si>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</si>
  <si>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</si>
  <si>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</si>
  <si>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</si>
  <si>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</si>
  <si>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</si>
  <si>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</si>
  <si>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</si>
  <si>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</si>
  <si>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</si>
  <si>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</si>
  <si>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</si>
  <si>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</si>
  <si>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</si>
  <si>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</si>
  <si>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</si>
  <si>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</si>
  <si>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</si>
  <si>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</si>
  <si>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</si>
  <si>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</si>
  <si>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</si>
  <si>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</si>
  <si>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</si>
  <si>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</si>
  <si>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</si>
  <si>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</si>
  <si>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</si>
  <si>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</si>
  <si>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</si>
  <si>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</si>
  <si>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</si>
  <si>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</si>
  <si>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</si>
  <si>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</si>
  <si>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</si>
  <si>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</si>
  <si>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</si>
  <si>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</si>
  <si>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</si>
  <si>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</si>
  <si>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</si>
  <si>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</si>
  <si>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</si>
  <si>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</si>
  <si>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</si>
  <si>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</si>
  <si>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</si>
  <si>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</si>
  <si>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</si>
  <si>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</si>
  <si>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</si>
  <si>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</si>
  <si>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</si>
  <si>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</si>
  <si>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</si>
  <si>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</si>
  <si>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</si>
  <si>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</si>
  <si>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</si>
  <si>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</si>
  <si>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</si>
  <si>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</si>
  <si>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</si>
  <si>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</si>
  <si>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</si>
  <si>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</si>
  <si>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</si>
  <si>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</si>
  <si>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</si>
  <si>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</si>
  <si>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</si>
  <si>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</si>
  <si>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</si>
  <si>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</si>
  <si>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</si>
  <si>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</si>
  <si>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</si>
  <si>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</si>
  <si>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</si>
  <si>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</si>
  <si>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</si>
  <si>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</si>
  <si>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</si>
  <si>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</si>
  <si>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</si>
  <si>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</si>
  <si>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</si>
  <si>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</si>
  <si>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</si>
  <si>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</si>
  <si>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</si>
  <si>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</si>
  <si>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</si>
  <si>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</si>
  <si>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</si>
  <si>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</si>
  <si>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</si>
  <si>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</si>
  <si>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</si>
  <si>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</si>
  <si>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</si>
  <si>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</si>
  <si>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</si>
  <si>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</si>
  <si>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</si>
  <si>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</si>
  <si>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</si>
  <si>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</si>
  <si>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</si>
  <si>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</si>
  <si>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</si>
  <si>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</si>
  <si>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</si>
  <si>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</si>
  <si>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</si>
  <si>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</si>
  <si>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</si>
  <si>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</si>
  <si>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</si>
  <si>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</si>
  <si>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</si>
  <si>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</si>
  <si>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</si>
  <si>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</si>
  <si>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</si>
  <si>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</si>
  <si>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</si>
  <si>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</si>
  <si>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</si>
  <si>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</si>
  <si>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</si>
  <si>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</si>
  <si>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</si>
  <si>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</si>
  <si>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</si>
  <si>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</si>
  <si>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</si>
  <si>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</si>
  <si>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</si>
  <si>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</si>
  <si>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</si>
  <si>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</si>
  <si>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</si>
  <si>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</si>
  <si>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</si>
  <si>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</si>
  <si>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</si>
  <si>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</si>
  <si>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</si>
  <si>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</si>
  <si>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</si>
  <si>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</si>
  <si>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</si>
  <si>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</si>
  <si>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</si>
  <si>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</si>
  <si>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</si>
  <si>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</si>
  <si>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</si>
  <si>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</si>
  <si>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</si>
  <si>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</si>
  <si>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</si>
  <si>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</si>
  <si>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</si>
  <si>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</si>
  <si>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</si>
  <si>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</si>
  <si>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</si>
  <si>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</si>
  <si>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</si>
  <si>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</si>
  <si>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</si>
  <si>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</si>
  <si>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</si>
  <si>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</si>
  <si>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</si>
  <si>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</si>
  <si>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</si>
  <si>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</si>
  <si>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</si>
  <si>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</si>
  <si>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</si>
  <si>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</si>
  <si>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</si>
  <si>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</si>
  <si>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</si>
  <si>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</si>
  <si>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</si>
  <si>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</si>
  <si>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</si>
  <si>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</si>
  <si>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</si>
  <si>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</si>
  <si>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</si>
  <si>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</si>
  <si>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</si>
  <si>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</si>
  <si>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</si>
  <si>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</si>
  <si>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</si>
  <si>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</si>
  <si>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</si>
  <si>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</si>
  <si>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</si>
  <si>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</si>
  <si>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</si>
  <si>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</si>
  <si>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</si>
  <si>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</si>
  <si>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</si>
  <si>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</si>
  <si>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</si>
  <si>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</si>
  <si>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</si>
  <si>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</si>
  <si>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</si>
  <si>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</si>
  <si>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</si>
  <si>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</si>
  <si>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</si>
  <si>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</si>
  <si>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</si>
  <si>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</si>
  <si>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</si>
  <si>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</si>
  <si>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</si>
  <si>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</si>
  <si>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</si>
  <si>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</si>
  <si>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</si>
  <si>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</si>
  <si>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</si>
  <si>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</si>
  <si>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</si>
  <si>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</si>
  <si>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</si>
  <si>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</si>
  <si>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</si>
  <si>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</si>
  <si>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</si>
  <si>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</si>
  <si>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</si>
  <si>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</si>
  <si>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</si>
  <si>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</si>
  <si>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</si>
  <si>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</si>
  <si>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</si>
  <si>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</si>
  <si>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</si>
  <si>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</si>
  <si>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</si>
  <si>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</si>
  <si>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</si>
  <si>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</si>
  <si>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</si>
  <si>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</si>
  <si>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</si>
  <si>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</si>
  <si>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</si>
  <si>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</si>
  <si>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</si>
  <si>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</si>
  <si>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</si>
  <si>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</si>
  <si>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</si>
  <si>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</si>
  <si>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</si>
  <si>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</si>
  <si>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</si>
  <si>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</si>
  <si>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</si>
  <si>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</si>
  <si>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</si>
  <si>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</si>
  <si>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</si>
  <si>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</si>
  <si>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</si>
  <si>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</si>
  <si>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</si>
  <si>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</si>
  <si>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</si>
  <si>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</si>
  <si>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</si>
  <si>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</si>
  <si>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</si>
  <si>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</si>
  <si>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</si>
  <si>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</si>
  <si>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</si>
  <si>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</si>
  <si>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</si>
  <si>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</si>
  <si>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</si>
  <si>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</si>
  <si>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</si>
  <si>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</si>
  <si>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</si>
  <si>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</si>
  <si>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</si>
  <si>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</si>
  <si>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</si>
  <si>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</si>
  <si>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</si>
  <si>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</si>
  <si>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</si>
  <si>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</si>
  <si>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</si>
  <si>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</si>
  <si>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</si>
  <si>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</si>
  <si>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</si>
  <si>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</si>
  <si>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</si>
  <si>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</si>
  <si>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</si>
  <si>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</si>
  <si>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</si>
  <si>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</si>
  <si>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</si>
  <si>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</si>
  <si>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</si>
  <si>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</si>
  <si>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</si>
  <si>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</si>
  <si>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</si>
  <si>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</si>
  <si>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</si>
  <si>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</si>
  <si>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</si>
  <si>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</si>
  <si>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</si>
  <si>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</si>
  <si>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</si>
  <si>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</si>
  <si>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</si>
  <si>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</si>
  <si>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</si>
  <si>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</si>
  <si>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</si>
  <si>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</si>
  <si>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</si>
  <si>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</si>
  <si>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</si>
  <si>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</si>
  <si>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</si>
  <si>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</si>
  <si>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</si>
  <si>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</si>
  <si>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</si>
  <si>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</si>
  <si>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</si>
  <si>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</si>
  <si>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</si>
  <si>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</si>
  <si>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</si>
  <si>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</si>
  <si>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</si>
  <si>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</si>
  <si>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</si>
  <si>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</si>
  <si>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</si>
  <si>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</si>
  <si>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</si>
  <si>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</si>
  <si>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</si>
  <si>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</si>
  <si>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</si>
  <si>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</si>
  <si>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</si>
  <si>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</si>
  <si>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</si>
  <si>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</si>
  <si>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</si>
  <si>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</si>
  <si>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</si>
  <si>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</si>
  <si>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</si>
  <si>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</si>
  <si>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</si>
  <si>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</si>
  <si>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</si>
  <si>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</si>
  <si>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</si>
  <si>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</si>
  <si>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</si>
  <si>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</si>
  <si>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</si>
  <si>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</si>
  <si>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</si>
  <si>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</si>
  <si>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</si>
  <si>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</si>
  <si>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</si>
  <si>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</si>
  <si>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</si>
  <si>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</si>
  <si>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</si>
  <si>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</si>
  <si>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</si>
  <si>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</si>
  <si>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</si>
  <si>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</si>
  <si>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</si>
  <si>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</si>
  <si>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</si>
  <si>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</si>
  <si>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</si>
  <si>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</si>
  <si>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</si>
  <si>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</si>
  <si>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</si>
  <si>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</si>
  <si>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</si>
  <si>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</si>
  <si>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</si>
  <si>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</si>
  <si>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</si>
  <si>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</si>
  <si>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</si>
  <si>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</si>
  <si>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</si>
  <si>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</si>
  <si>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</si>
  <si>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</si>
  <si>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</si>
  <si>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</si>
  <si>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</si>
  <si>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</si>
  <si>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</si>
  <si>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</si>
  <si>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</si>
  <si>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</si>
  <si>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</si>
  <si>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</si>
  <si>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</si>
  <si>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</si>
  <si>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</si>
  <si>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</si>
  <si>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</si>
  <si>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</si>
  <si>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</si>
  <si>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</si>
  <si>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</si>
  <si>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</si>
  <si>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</si>
  <si>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</si>
  <si>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</si>
  <si>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</si>
  <si>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</si>
  <si>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</si>
  <si>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</si>
  <si>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</si>
  <si>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</si>
  <si>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</si>
  <si>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</si>
  <si>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</si>
  <si>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</si>
  <si>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</si>
  <si>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</si>
  <si>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</si>
  <si>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</si>
  <si>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</si>
  <si>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</si>
  <si>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</si>
  <si>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</si>
  <si>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</si>
  <si>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</si>
  <si>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</si>
  <si>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</si>
  <si>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</si>
  <si>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</si>
  <si>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</si>
  <si>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</si>
  <si>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</si>
  <si>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</si>
  <si>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</si>
  <si>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</si>
  <si>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</si>
  <si>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</si>
  <si>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</si>
  <si>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</si>
  <si>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</si>
  <si>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</si>
  <si>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</si>
  <si>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</si>
  <si>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</si>
  <si>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</si>
  <si>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</si>
  <si>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</si>
  <si>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</si>
  <si>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</si>
  <si>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</si>
  <si>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</si>
  <si>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</si>
  <si>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</si>
  <si>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</si>
  <si>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</si>
  <si>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</si>
  <si>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</si>
  <si>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</si>
  <si>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</si>
  <si>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</si>
  <si>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</si>
  <si>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</si>
  <si>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</si>
  <si>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</si>
  <si>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</si>
  <si>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</si>
  <si>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</si>
  <si>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</si>
  <si>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</si>
  <si>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</si>
  <si>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</si>
  <si>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</si>
  <si>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</si>
  <si>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</si>
  <si>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</si>
  <si>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</si>
  <si>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</si>
  <si>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</si>
  <si>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</si>
  <si>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</si>
  <si>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</si>
  <si>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</si>
  <si>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</si>
  <si>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</si>
  <si>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</si>
  <si>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</si>
  <si>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</si>
  <si>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</si>
  <si>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</si>
  <si>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</si>
  <si>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</si>
  <si>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</si>
  <si>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</si>
  <si>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</si>
  <si>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</si>
  <si>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</si>
  <si>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</si>
  <si>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</si>
  <si>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</si>
  <si>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</si>
  <si>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</si>
  <si>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</si>
  <si>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</si>
  <si>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</si>
  <si>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</si>
  <si>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</si>
  <si>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</si>
  <si>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</si>
  <si>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</si>
  <si>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</si>
  <si>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</si>
  <si>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</si>
  <si>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</si>
  <si>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</si>
  <si>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</si>
  <si>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</si>
  <si>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</si>
  <si>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</si>
  <si>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</si>
  <si>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</si>
  <si>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</si>
  <si>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</si>
  <si>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</si>
  <si>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</si>
  <si>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</si>
  <si>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</si>
  <si>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</si>
  <si>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</si>
  <si>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</si>
  <si>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</si>
  <si>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</si>
  <si>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</si>
  <si>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</si>
  <si>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</si>
  <si>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</si>
  <si>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</si>
  <si>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</si>
  <si>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</si>
  <si>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</si>
  <si>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</si>
  <si>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</si>
  <si>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</si>
  <si>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</si>
  <si>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</si>
  <si>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</si>
  <si>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</si>
  <si>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</si>
  <si>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</si>
  <si>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</si>
  <si>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</si>
  <si>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</si>
  <si>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</si>
  <si>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</si>
  <si>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</si>
  <si>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</si>
  <si>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</si>
  <si>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</si>
  <si>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</si>
  <si>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</si>
  <si>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</si>
  <si>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</si>
  <si>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</si>
  <si>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</si>
  <si>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</si>
  <si>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</si>
  <si>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</si>
  <si>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</si>
  <si>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</si>
  <si>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</si>
  <si>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</si>
  <si>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</si>
  <si>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</si>
  <si>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</si>
  <si>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</si>
  <si>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</si>
  <si>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</si>
  <si>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</si>
  <si>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</si>
  <si>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</si>
  <si>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</si>
  <si>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</si>
  <si>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</si>
  <si>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</si>
  <si>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</si>
  <si>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</si>
  <si>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</si>
  <si>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</si>
  <si>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</si>
  <si>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</si>
  <si>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</si>
  <si>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</si>
  <si>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</si>
  <si>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</si>
  <si>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</si>
  <si>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</si>
  <si>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</si>
  <si>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</si>
  <si>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</si>
  <si>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</si>
  <si>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</si>
  <si>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</si>
  <si>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</si>
  <si>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</si>
  <si>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</si>
  <si>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</si>
  <si>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</si>
  <si>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</si>
  <si>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</si>
  <si>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</si>
  <si>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</si>
  <si>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</si>
  <si>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</si>
  <si>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</si>
  <si>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</si>
  <si>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</si>
  <si>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</si>
  <si>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</si>
  <si>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</si>
  <si>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</si>
  <si>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</si>
  <si>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</si>
  <si>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</si>
  <si>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</si>
  <si>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</si>
  <si>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</si>
  <si>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</si>
  <si>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</si>
  <si>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</si>
  <si>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</si>
  <si>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</si>
  <si>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</si>
  <si>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</si>
  <si>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</si>
  <si>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</si>
  <si>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</si>
  <si>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</si>
  <si>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</si>
  <si>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</si>
  <si>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</si>
  <si>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</si>
  <si>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</si>
  <si>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</si>
  <si>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</si>
  <si>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</si>
  <si>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</si>
  <si>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</si>
  <si>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</si>
  <si>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</si>
  <si>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</si>
  <si>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</si>
  <si>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</si>
  <si>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</si>
  <si>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</si>
  <si>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</si>
  <si>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</si>
  <si>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</si>
  <si>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</si>
  <si>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</si>
  <si>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</si>
  <si>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</si>
  <si>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</si>
  <si>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</si>
  <si>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</si>
  <si>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</si>
  <si>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</si>
  <si>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</si>
  <si>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</si>
  <si>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</si>
  <si>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</si>
  <si>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</si>
  <si>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</si>
  <si>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</si>
  <si>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</si>
  <si>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</si>
  <si>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</si>
  <si>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</si>
  <si>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</si>
  <si>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</si>
  <si>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</si>
  <si>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</si>
  <si>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</si>
  <si>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</si>
  <si>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</si>
  <si>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</si>
  <si>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</si>
  <si>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</si>
  <si>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</si>
  <si>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</si>
  <si>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</si>
  <si>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</si>
  <si>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</si>
  <si>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</si>
  <si>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</si>
  <si>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</si>
  <si>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</si>
  <si>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</si>
  <si>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</si>
  <si>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</si>
  <si>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</si>
  <si>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</si>
  <si>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</si>
  <si>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</si>
  <si>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</si>
  <si>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</si>
  <si>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</si>
  <si>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</si>
  <si>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</si>
  <si>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</si>
  <si>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</si>
  <si>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</si>
  <si>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</si>
  <si>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</si>
  <si>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</si>
  <si>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</si>
  <si>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</si>
  <si>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</si>
  <si>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</si>
  <si>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</si>
  <si>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</si>
  <si>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</si>
  <si>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</si>
  <si>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</si>
  <si>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</si>
  <si>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</si>
  <si>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</si>
  <si>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</si>
  <si>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</si>
  <si>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</si>
  <si>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</si>
  <si>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</si>
  <si>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</si>
  <si>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</si>
  <si>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</si>
  <si>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</si>
  <si>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</si>
  <si>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</si>
  <si>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</si>
  <si>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</si>
  <si>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</si>
  <si>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</si>
  <si>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</si>
  <si>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</si>
  <si>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</si>
  <si>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</si>
  <si>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</si>
  <si>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</si>
  <si>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</si>
  <si>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</si>
  <si>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</si>
  <si>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</si>
  <si>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</si>
  <si>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</si>
  <si>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</si>
  <si>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</si>
  <si>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</si>
  <si>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</si>
  <si>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</si>
  <si>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</si>
  <si>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</si>
  <si>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</si>
  <si>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</si>
  <si>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</si>
  <si>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</si>
  <si>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</si>
  <si>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</si>
  <si>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</si>
  <si>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</si>
  <si>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</si>
  <si>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</si>
  <si>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</si>
  <si>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</si>
  <si>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</si>
  <si>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</si>
  <si>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</si>
  <si>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</si>
  <si>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</si>
  <si>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</si>
  <si>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</si>
  <si>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</si>
  <si>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</si>
  <si>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</si>
  <si>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</si>
  <si>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</si>
  <si>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</si>
  <si>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</si>
  <si>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</si>
  <si>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</si>
  <si>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</si>
  <si>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</si>
  <si>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</si>
  <si>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</si>
  <si>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</si>
  <si>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</si>
  <si>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</si>
  <si>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</si>
  <si>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</si>
  <si>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</si>
  <si>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</si>
  <si>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</si>
  <si>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</si>
  <si>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</si>
  <si>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</si>
  <si>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</si>
  <si>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</si>
  <si>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</si>
  <si>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</si>
  <si>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</si>
  <si>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</si>
  <si>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</si>
  <si>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</si>
  <si>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</si>
  <si>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</si>
  <si>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</si>
  <si>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</si>
  <si>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</si>
  <si>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</si>
  <si>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</si>
  <si>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</si>
  <si>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</si>
  <si>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</si>
  <si>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</si>
  <si>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</si>
  <si>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</si>
  <si>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</si>
  <si>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</si>
  <si>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</si>
  <si>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</si>
  <si>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</si>
  <si>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</si>
  <si>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</si>
  <si>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</si>
  <si>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</si>
  <si>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</si>
  <si>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</si>
  <si>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</si>
  <si>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</si>
  <si>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</si>
  <si>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</si>
  <si>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</si>
  <si>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</si>
  <si>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</si>
  <si>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</si>
  <si>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</si>
  <si>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</si>
  <si>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</si>
  <si>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</si>
  <si>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</si>
  <si>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</si>
  <si>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</si>
  <si>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</si>
  <si>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</si>
  <si>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</si>
  <si>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</si>
  <si>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</si>
  <si>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</si>
  <si>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</si>
  <si>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</si>
  <si>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</si>
  <si>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</si>
  <si>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</si>
  <si>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</si>
  <si>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</si>
  <si>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</si>
  <si>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</si>
  <si>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</si>
  <si>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</si>
  <si>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</si>
  <si>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</si>
  <si>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</si>
  <si>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</si>
  <si>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</si>
  <si>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</si>
  <si>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</si>
  <si>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</si>
  <si>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</si>
  <si>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</si>
  <si>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</si>
  <si>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</si>
  <si>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</si>
  <si>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</si>
  <si>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</si>
  <si>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</si>
  <si>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</si>
  <si>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</si>
  <si>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</si>
  <si>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</si>
  <si>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</si>
  <si>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</si>
  <si>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</si>
  <si>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</si>
  <si>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</si>
  <si>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</si>
  <si>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</si>
  <si>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</si>
  <si>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</si>
  <si>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</si>
  <si>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</si>
  <si>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</si>
  <si>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</si>
  <si>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</si>
  <si>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</si>
  <si>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</si>
  <si>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</si>
  <si>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</si>
  <si>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</si>
  <si>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</si>
  <si>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</si>
  <si>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</si>
  <si>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</si>
  <si>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</si>
  <si>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</si>
  <si>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</si>
  <si>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</si>
  <si>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</si>
  <si>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</si>
  <si>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</si>
  <si>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</si>
  <si>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</si>
  <si>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</si>
  <si>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</si>
  <si>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</si>
  <si>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</si>
  <si>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</si>
  <si>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</si>
  <si>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</si>
  <si>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</si>
  <si>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</si>
  <si>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</si>
  <si>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</si>
  <si>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</si>
  <si>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</si>
  <si>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</si>
  <si>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</si>
  <si>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</si>
  <si>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</si>
  <si>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</si>
  <si>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</si>
  <si>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</si>
  <si>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</si>
  <si>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</si>
  <si>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</si>
  <si>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</si>
  <si>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</si>
  <si>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</si>
  <si>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</si>
  <si>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</si>
  <si>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</si>
  <si>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</si>
  <si>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</si>
  <si>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</si>
  <si>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</si>
  <si>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</si>
  <si>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</si>
  <si>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</si>
  <si>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</si>
  <si>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</si>
  <si>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</si>
  <si>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</si>
  <si>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</si>
  <si>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</si>
  <si>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</si>
  <si>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</si>
  <si>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</si>
  <si>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</si>
  <si>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</si>
  <si>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</si>
  <si>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</si>
  <si>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</si>
  <si>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</si>
  <si>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</si>
  <si>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</si>
  <si>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</si>
  <si>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</si>
  <si>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</si>
  <si>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</si>
  <si>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</si>
  <si>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</si>
  <si>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</si>
  <si>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</si>
  <si>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</si>
  <si>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</si>
  <si>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</si>
  <si>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</si>
  <si>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</si>
  <si>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</si>
  <si>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</si>
  <si>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</si>
  <si>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</si>
  <si>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</si>
  <si>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</si>
  <si>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</si>
  <si>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</si>
  <si>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</si>
  <si>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</si>
  <si>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</si>
  <si>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</si>
  <si>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</si>
  <si>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</si>
  <si>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</si>
  <si>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</si>
  <si>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</si>
  <si>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</si>
  <si>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</si>
  <si>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</si>
  <si>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</si>
  <si>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</si>
  <si>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</si>
  <si>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</si>
  <si>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</si>
  <si>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</si>
  <si>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</si>
  <si>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</si>
  <si>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</si>
  <si>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</si>
  <si>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</si>
  <si>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</si>
  <si>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</si>
  <si>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</si>
  <si>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</si>
  <si>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</si>
  <si>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</si>
  <si>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</si>
  <si>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</si>
  <si>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</si>
  <si>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</si>
  <si>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</si>
  <si>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</si>
  <si>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</si>
  <si>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</si>
  <si>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</si>
  <si>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</si>
  <si>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</si>
  <si>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</si>
  <si>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</si>
  <si>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</si>
  <si>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</si>
  <si>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</si>
  <si>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</si>
  <si>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</si>
  <si>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</si>
  <si>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</si>
  <si>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</si>
  <si>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</si>
  <si>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</si>
  <si>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</si>
  <si>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</si>
  <si>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</si>
  <si>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</si>
  <si>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</si>
  <si>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</si>
  <si>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</si>
  <si>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</si>
  <si>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</si>
  <si>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</si>
  <si>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</si>
  <si>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</si>
  <si>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</si>
  <si>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</si>
  <si>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</si>
  <si>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</si>
  <si>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</si>
  <si>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</si>
  <si>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</si>
  <si>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</si>
  <si>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</si>
  <si>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</si>
  <si>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</si>
  <si>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</si>
  <si>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</si>
  <si>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</si>
  <si>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</si>
  <si>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</si>
  <si>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</si>
  <si>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</si>
  <si>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</si>
  <si>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</si>
  <si>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</si>
  <si>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</si>
  <si>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</si>
  <si>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</si>
  <si>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</si>
  <si>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</si>
  <si>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</si>
  <si>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</si>
  <si>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</si>
  <si>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</si>
  <si>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</si>
  <si>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</si>
  <si>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</si>
  <si>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</si>
  <si>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</si>
  <si>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</si>
  <si>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</si>
  <si>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</si>
  <si>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</si>
  <si>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</si>
  <si>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</si>
  <si>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</si>
  <si>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</si>
  <si>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</si>
  <si>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</si>
  <si>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</si>
  <si>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</si>
  <si>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</si>
  <si>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</si>
  <si>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</si>
  <si>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</si>
  <si>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</si>
  <si>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</si>
  <si>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</si>
  <si>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</si>
  <si>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</si>
  <si>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</si>
  <si>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</si>
  <si>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</si>
  <si>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</si>
  <si>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</si>
  <si>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</si>
  <si>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</si>
  <si>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</si>
  <si>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</si>
  <si>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</si>
  <si>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</si>
  <si>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</si>
  <si>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</si>
  <si>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</si>
  <si>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</si>
  <si>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</si>
  <si>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</si>
  <si>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</si>
  <si>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</si>
  <si>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</si>
  <si>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</si>
  <si>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</si>
  <si>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</si>
  <si>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</si>
  <si>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</si>
  <si>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</si>
  <si>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</si>
  <si>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</si>
  <si>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</si>
  <si>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</si>
  <si>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</si>
  <si>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</si>
  <si>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</si>
  <si>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</si>
  <si>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</si>
  <si>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</si>
  <si>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</si>
  <si>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</si>
  <si>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</si>
  <si>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</si>
  <si>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</si>
  <si>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</si>
  <si>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</si>
  <si>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</si>
  <si>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</si>
  <si>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</si>
  <si>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</si>
  <si>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</si>
  <si>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</si>
  <si>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</si>
  <si>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</si>
  <si>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</si>
  <si>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</si>
  <si>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</si>
  <si>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</si>
  <si>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</si>
  <si>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</si>
  <si>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</si>
  <si>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</si>
  <si>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</si>
  <si>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</si>
  <si>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</si>
  <si>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</si>
  <si>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</si>
  <si>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</si>
  <si>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</si>
  <si>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</si>
  <si>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</si>
  <si>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</si>
  <si>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</si>
  <si>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</si>
  <si>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</si>
  <si>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</si>
  <si>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</si>
  <si>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</si>
  <si>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</si>
  <si>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</si>
  <si>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</si>
  <si>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</si>
  <si>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</si>
  <si>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</si>
  <si>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</si>
  <si>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</si>
  <si>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</si>
  <si>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</si>
  <si>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</si>
  <si>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</si>
  <si>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</si>
  <si>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</si>
  <si>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</si>
  <si>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</si>
  <si>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</si>
  <si>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</si>
  <si>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</si>
  <si>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</si>
  <si>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</si>
  <si>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</si>
  <si>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</si>
  <si>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</si>
  <si>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</si>
  <si>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</si>
  <si>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</si>
  <si>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</si>
  <si>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</si>
  <si>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</si>
  <si>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</si>
  <si>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</si>
  <si>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</si>
  <si>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</si>
  <si>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</si>
  <si>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</si>
  <si>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</si>
  <si>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</si>
  <si>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</si>
  <si>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</si>
  <si>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</si>
  <si>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</si>
  <si>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</si>
  <si>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</si>
  <si>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</si>
  <si>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</si>
  <si>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</si>
  <si>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</si>
  <si>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</si>
  <si>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</si>
  <si>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</si>
  <si>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</si>
  <si>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</si>
  <si>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</si>
  <si>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</si>
  <si>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</si>
  <si>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</si>
  <si>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</si>
  <si>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</si>
  <si>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</si>
  <si>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</si>
  <si>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</si>
  <si>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</si>
  <si>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</si>
  <si>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</si>
  <si>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</si>
  <si>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</si>
  <si>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</si>
  <si>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</si>
  <si>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</si>
  <si>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</si>
  <si>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</si>
  <si>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</si>
  <si>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</si>
  <si>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</si>
  <si>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</si>
  <si>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</si>
  <si>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</si>
  <si>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</si>
  <si>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</si>
  <si>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</si>
  <si>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</si>
  <si>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</si>
  <si>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</si>
  <si>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</si>
  <si>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</si>
  <si>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</si>
  <si>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</si>
  <si>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</si>
  <si>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</si>
  <si>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</si>
  <si>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</si>
  <si>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</si>
  <si>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</si>
  <si>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</si>
  <si>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</si>
  <si>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</si>
  <si>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</si>
  <si>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</si>
  <si>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</si>
  <si>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</si>
  <si>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</si>
  <si>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</si>
  <si>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</si>
  <si>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</si>
  <si>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</si>
  <si>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</si>
  <si>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</si>
  <si>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</si>
  <si>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</si>
  <si>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</si>
  <si>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</si>
  <si>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</si>
  <si>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</si>
  <si>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</si>
  <si>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</si>
  <si>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</si>
  <si>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</si>
  <si>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</si>
  <si>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</si>
  <si>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</si>
  <si>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</si>
  <si>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</si>
  <si>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</si>
  <si>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</si>
  <si>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</si>
  <si>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</si>
  <si>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</si>
  <si>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</si>
  <si>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</si>
  <si>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</si>
  <si>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</si>
  <si>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</si>
  <si>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</si>
  <si>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</si>
  <si>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</si>
  <si>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</si>
  <si>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</si>
  <si>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</si>
  <si>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</si>
  <si>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</si>
  <si>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</si>
  <si>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</si>
  <si>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</si>
  <si>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</si>
  <si>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</si>
  <si>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</si>
  <si>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</si>
  <si>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</si>
  <si>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</si>
  <si>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</si>
  <si>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</si>
  <si>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</si>
  <si>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</si>
  <si>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</si>
  <si>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</si>
  <si>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</si>
  <si>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</si>
  <si>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</si>
  <si>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</si>
  <si>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</si>
  <si>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</si>
  <si>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</si>
  <si>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</si>
  <si>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</si>
  <si>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</si>
  <si>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</si>
  <si>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</si>
  <si>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</si>
  <si>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</si>
  <si>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</si>
  <si>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</si>
  <si>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</si>
  <si>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</si>
  <si>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</si>
  <si>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</si>
  <si>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</si>
  <si>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</si>
  <si>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</si>
  <si>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</si>
  <si>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</si>
  <si>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</si>
  <si>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</si>
  <si>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</si>
  <si>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</si>
  <si>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</si>
  <si>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</si>
  <si>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</si>
  <si>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</si>
  <si>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</si>
  <si>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</si>
  <si>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</si>
  <si>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</si>
  <si>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</si>
  <si>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</si>
  <si>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</si>
  <si>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</si>
  <si>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</si>
  <si>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</si>
  <si>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</si>
  <si>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</si>
  <si>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</si>
  <si>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</si>
  <si>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</si>
  <si>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</si>
  <si>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</si>
  <si>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</si>
  <si>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</si>
  <si>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</si>
  <si>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</si>
  <si>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</si>
  <si>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</si>
  <si>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</si>
  <si>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</si>
  <si>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</si>
  <si>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</si>
  <si>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</si>
  <si>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</si>
  <si>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</si>
  <si>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</si>
  <si>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</si>
  <si>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</si>
  <si>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</si>
  <si>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</si>
  <si>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</si>
  <si>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</si>
  <si>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</si>
  <si>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</si>
  <si>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</si>
  <si>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</si>
  <si>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</si>
  <si>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</si>
  <si>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</si>
  <si>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</si>
  <si>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</si>
  <si>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</si>
  <si>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</si>
  <si>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</si>
  <si>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</si>
  <si>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</si>
  <si>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</si>
  <si>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</si>
  <si>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</si>
  <si>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</si>
  <si>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</si>
  <si>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</si>
  <si>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</si>
  <si>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</si>
  <si>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</si>
  <si>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</si>
  <si>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</si>
  <si>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</si>
  <si>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</si>
  <si>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</si>
  <si>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</si>
  <si>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</si>
  <si>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</si>
  <si>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</si>
  <si>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</si>
  <si>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</si>
  <si>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</si>
  <si>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</si>
  <si>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</si>
  <si>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</si>
  <si>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</si>
  <si>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</si>
  <si>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</si>
  <si>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</si>
  <si>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</si>
  <si>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</si>
  <si>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</si>
  <si>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</si>
  <si>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</si>
  <si>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</si>
  <si>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</si>
  <si>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</si>
  <si>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</si>
  <si>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</si>
  <si>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</si>
  <si>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</si>
  <si>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</si>
  <si>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</si>
  <si>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</si>
  <si>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</si>
  <si>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</si>
  <si>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</si>
  <si>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</si>
  <si>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</si>
  <si>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</si>
  <si>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</si>
  <si>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</si>
  <si>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</si>
  <si>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</si>
  <si>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</si>
  <si>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</si>
  <si>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</si>
  <si>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</si>
  <si>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</si>
  <si>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</si>
  <si>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</si>
  <si>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</si>
  <si>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</si>
  <si>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</si>
  <si>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</si>
  <si>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</si>
  <si>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</si>
  <si>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</si>
  <si>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</si>
  <si>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</si>
  <si>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</si>
  <si>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</si>
  <si>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</si>
  <si>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</si>
  <si>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</si>
  <si>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</si>
  <si>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</si>
  <si>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</si>
  <si>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</si>
  <si>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</si>
  <si>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</si>
  <si>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</si>
  <si>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</si>
  <si>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</si>
  <si>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</si>
  <si>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</si>
  <si>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</si>
  <si>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</si>
  <si>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</si>
  <si>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</si>
  <si>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</si>
  <si>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</si>
  <si>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</si>
  <si>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</si>
  <si>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</si>
  <si>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</si>
  <si>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</si>
  <si>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</si>
  <si>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</si>
  <si>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</si>
  <si>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</si>
  <si>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</si>
  <si>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</si>
  <si>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</si>
  <si>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</si>
  <si>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</si>
  <si>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</si>
  <si>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</si>
  <si>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</si>
  <si>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</si>
  <si>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</si>
  <si>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</si>
  <si>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</si>
  <si>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</si>
  <si>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</si>
  <si>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</si>
  <si>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</si>
  <si>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</si>
  <si>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</si>
  <si>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</si>
  <si>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</si>
  <si>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</si>
  <si>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</si>
  <si>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</si>
  <si>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</si>
  <si>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</si>
  <si>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</si>
  <si>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</si>
  <si>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</si>
  <si>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</si>
  <si>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</si>
  <si>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</si>
  <si>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</si>
  <si>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</si>
  <si>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</si>
  <si>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</si>
  <si>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</si>
  <si>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</si>
  <si>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</si>
  <si>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</si>
  <si>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</si>
  <si>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</si>
  <si>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</si>
  <si>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</si>
  <si>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</si>
  <si>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</si>
  <si>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</si>
  <si>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</si>
  <si>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</si>
  <si>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</si>
  <si>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</si>
  <si>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</si>
  <si>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</si>
  <si>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</si>
  <si>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</si>
  <si>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</si>
  <si>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</si>
  <si>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</si>
  <si>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</si>
  <si>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</si>
  <si>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</si>
  <si>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</si>
  <si>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</si>
  <si>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</si>
  <si>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</si>
  <si>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</si>
  <si>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</si>
  <si>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</si>
  <si>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</si>
  <si>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</si>
  <si>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</si>
  <si>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</si>
  <si>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</si>
  <si>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</si>
  <si>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</si>
  <si>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</si>
  <si>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</si>
  <si>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</si>
  <si>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</si>
  <si>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</si>
  <si>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</si>
  <si>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</si>
  <si>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</si>
  <si>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</si>
  <si>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</si>
  <si>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</si>
  <si>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</si>
  <si>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</si>
  <si>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</si>
  <si>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</si>
  <si>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</si>
  <si>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</si>
  <si>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</si>
  <si>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</si>
  <si>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</si>
  <si>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</si>
  <si>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</si>
  <si>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</si>
  <si>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</si>
  <si>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</si>
  <si>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</si>
  <si>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</si>
  <si>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</si>
  <si>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</si>
  <si>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</si>
  <si>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</si>
  <si>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</si>
  <si>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</si>
  <si>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</si>
  <si>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</si>
  <si>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</si>
  <si>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</si>
  <si>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</si>
  <si>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</si>
  <si>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</si>
  <si>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</si>
  <si>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</si>
  <si>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</si>
  <si>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</si>
  <si>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</si>
  <si>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</si>
  <si>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</si>
  <si>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</si>
  <si>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</si>
  <si>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</si>
  <si>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</si>
  <si>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</si>
  <si>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</si>
  <si>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</si>
  <si>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</si>
  <si>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</si>
  <si>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</si>
  <si>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</si>
  <si>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</si>
  <si>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</si>
  <si>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</si>
  <si>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</si>
  <si>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</si>
  <si>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</si>
  <si>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</si>
  <si>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</si>
  <si>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</si>
  <si>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</si>
  <si>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</si>
  <si>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</si>
  <si>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</si>
  <si>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</si>
  <si>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</si>
  <si>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</si>
  <si>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</si>
  <si>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</si>
  <si>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</si>
  <si>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</si>
  <si>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</si>
  <si>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</si>
  <si>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</si>
  <si>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</si>
  <si>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</si>
  <si>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</si>
  <si>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</si>
  <si>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</si>
  <si>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</si>
  <si>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</si>
  <si>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</si>
  <si>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</si>
  <si>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</si>
  <si>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</si>
  <si>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</si>
  <si>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</si>
  <si>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</si>
  <si>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</si>
  <si>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</si>
  <si>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</si>
  <si>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</si>
  <si>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</si>
  <si>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</si>
  <si>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</si>
  <si>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</si>
  <si>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</si>
  <si>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</si>
  <si>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</si>
  <si>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</si>
  <si>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</si>
  <si>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</si>
  <si>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</si>
  <si>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</si>
  <si>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</si>
  <si>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</si>
  <si>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</si>
  <si>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</si>
  <si>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</si>
  <si>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</si>
  <si>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</si>
  <si>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</si>
  <si>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</si>
  <si>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</si>
  <si>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</si>
  <si>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</si>
  <si>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</si>
  <si>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</si>
  <si>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</si>
  <si>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</si>
  <si>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</si>
  <si>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</si>
  <si>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</si>
  <si>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</si>
  <si>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</si>
  <si>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</si>
  <si>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</si>
  <si>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</si>
  <si>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</si>
  <si>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</si>
  <si>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</si>
  <si>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</si>
  <si>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</si>
  <si>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</si>
  <si>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</si>
  <si>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</si>
  <si>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</si>
  <si>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</si>
  <si>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</si>
  <si>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</si>
  <si>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</si>
  <si>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</si>
  <si>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</si>
  <si>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</si>
  <si>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</si>
  <si>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</si>
  <si>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</si>
  <si>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</si>
  <si>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</si>
  <si>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</si>
  <si>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</si>
  <si>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</si>
  <si>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</si>
  <si>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</si>
  <si>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</si>
  <si>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</si>
  <si>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</si>
  <si>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</si>
  <si>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</si>
  <si>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</si>
  <si>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</si>
  <si>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</si>
  <si>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</si>
  <si>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</si>
  <si>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</si>
  <si>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</si>
  <si>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</si>
  <si>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</si>
  <si>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</si>
  <si>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</si>
  <si>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</si>
  <si>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</si>
  <si>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</si>
  <si>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</si>
  <si>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</si>
  <si>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</si>
  <si>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</si>
  <si>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</si>
  <si>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</si>
  <si>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</si>
  <si>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</si>
  <si>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</si>
  <si>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</si>
  <si>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</si>
  <si>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</si>
  <si>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</si>
  <si>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</si>
  <si>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</si>
  <si>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</si>
  <si>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</si>
  <si>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</si>
  <si>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</si>
  <si>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</si>
  <si>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</si>
  <si>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</si>
  <si>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</si>
  <si>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</si>
  <si>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</si>
  <si>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</si>
  <si>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</si>
  <si>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</si>
  <si>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</si>
  <si>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</si>
  <si>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</si>
  <si>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</si>
  <si>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</si>
  <si>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</si>
  <si>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</si>
  <si>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</si>
  <si>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</si>
  <si>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</si>
  <si>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</si>
  <si>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</si>
  <si>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</si>
  <si>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</si>
  <si>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</si>
  <si>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</si>
  <si>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</si>
  <si>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</si>
  <si>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</si>
  <si>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</si>
  <si>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</si>
  <si>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</si>
  <si>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</si>
  <si>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</si>
  <si>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</si>
  <si>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</si>
  <si>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</si>
  <si>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</si>
  <si>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</si>
  <si>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</si>
  <si>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</si>
  <si>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</si>
  <si>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</si>
  <si>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</si>
  <si>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</si>
  <si>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</si>
  <si>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</si>
  <si>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</si>
  <si>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</si>
  <si>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</si>
  <si>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</si>
  <si>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</si>
  <si>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</si>
  <si>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</si>
  <si>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</si>
  <si>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</si>
  <si>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</si>
  <si>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</si>
  <si>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</si>
  <si>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</si>
  <si>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</si>
  <si>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</si>
  <si>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</si>
  <si>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</si>
  <si>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</si>
  <si>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</si>
  <si>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</si>
  <si>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</si>
  <si>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</si>
  <si>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</si>
  <si>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</si>
  <si>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</si>
  <si>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</si>
  <si>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</si>
  <si>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</si>
  <si>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</si>
  <si>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</si>
  <si>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</si>
  <si>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</si>
  <si>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</si>
  <si>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</si>
  <si>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</si>
  <si>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</si>
  <si>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</si>
  <si>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</si>
  <si>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</si>
  <si>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</si>
  <si>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</si>
  <si>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</si>
  <si>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</si>
  <si>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</si>
  <si>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</si>
  <si>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</si>
  <si>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</si>
  <si>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</si>
  <si>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</si>
  <si>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</si>
  <si>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</si>
  <si>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</si>
  <si>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</si>
  <si>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</si>
  <si>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</si>
  <si>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</si>
  <si>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</si>
  <si>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</si>
  <si>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</si>
  <si>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</si>
  <si>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</si>
  <si>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</si>
  <si>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</si>
  <si>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</si>
  <si>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</si>
  <si>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</si>
  <si>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</si>
  <si>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</si>
  <si>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</si>
  <si>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</si>
  <si>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</si>
  <si>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</si>
  <si>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</si>
  <si>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</si>
  <si>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</si>
  <si>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</si>
  <si>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</si>
  <si>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</si>
  <si>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</si>
  <si>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</si>
  <si>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</si>
  <si>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</si>
  <si>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</si>
  <si>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</si>
  <si>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</si>
  <si>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</si>
  <si>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</si>
  <si>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</si>
  <si>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</si>
  <si>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</si>
  <si>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</si>
  <si>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</si>
  <si>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</si>
  <si>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</si>
  <si>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</si>
  <si>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</si>
  <si>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</si>
  <si>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</si>
  <si>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</si>
  <si>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</si>
  <si>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</si>
  <si>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</si>
  <si>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</si>
  <si>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</si>
  <si>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</si>
  <si>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</si>
  <si>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</si>
  <si>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</si>
  <si>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</si>
  <si>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</si>
  <si>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</si>
  <si>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</si>
  <si>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</si>
  <si>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</si>
  <si>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</si>
  <si>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</si>
  <si>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</si>
  <si>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</si>
  <si>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</si>
  <si>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</si>
  <si>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</si>
  <si>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</si>
  <si>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</si>
  <si>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</si>
  <si>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</si>
  <si>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</si>
  <si>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</si>
  <si>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</si>
  <si>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</si>
  <si>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</si>
  <si>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</si>
  <si>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</si>
  <si>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</si>
  <si>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</si>
  <si>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</si>
  <si>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</si>
  <si>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</si>
  <si>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</si>
  <si>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</si>
  <si>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</si>
  <si>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</si>
  <si>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</si>
  <si>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</si>
  <si>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</si>
  <si>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</si>
  <si>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</si>
  <si>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</si>
  <si>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</si>
  <si>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</si>
  <si>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</si>
  <si>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</si>
  <si>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</si>
  <si>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</si>
  <si>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</si>
  <si>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</si>
  <si>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</si>
  <si>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</si>
  <si>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</si>
  <si>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</si>
  <si>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</si>
  <si>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</si>
  <si>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</si>
  <si>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</si>
  <si>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</si>
  <si>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</si>
  <si>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</si>
  <si>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</si>
  <si>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</si>
  <si>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</si>
  <si>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</si>
  <si>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</si>
  <si>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</si>
  <si>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</si>
  <si>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</si>
  <si>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</si>
  <si>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</si>
  <si>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</si>
  <si>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</si>
  <si>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</si>
  <si>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</si>
  <si>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</si>
  <si>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</si>
  <si>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</si>
  <si>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</si>
  <si>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</si>
  <si>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</si>
  <si>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</si>
  <si>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</si>
  <si>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</si>
  <si>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</si>
  <si>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</si>
  <si>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</si>
  <si>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</si>
  <si>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</si>
  <si>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</si>
  <si>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</si>
  <si>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</si>
  <si>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</si>
  <si>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</si>
  <si>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</si>
  <si>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</si>
  <si>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</si>
  <si>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</si>
  <si>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</si>
  <si>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</si>
  <si>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</si>
  <si>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</si>
  <si>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</si>
  <si>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</si>
  <si>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</si>
  <si>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</si>
  <si>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</si>
  <si>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</si>
  <si>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</si>
  <si>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</si>
  <si>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</si>
  <si>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</si>
  <si>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</si>
  <si>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</si>
  <si>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</si>
  <si>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</si>
  <si>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</si>
  <si>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</si>
  <si>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</si>
  <si>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</si>
  <si>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</si>
  <si>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</si>
  <si>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</si>
  <si>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</si>
  <si>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</si>
  <si>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</si>
  <si>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</si>
  <si>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</si>
  <si>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</si>
  <si>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</si>
  <si>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</si>
  <si>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</si>
  <si>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</si>
  <si>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</si>
  <si>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</si>
  <si>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</si>
  <si>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</si>
  <si>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</si>
  <si>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</si>
  <si>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</si>
  <si>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</si>
  <si>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</si>
  <si>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</si>
  <si>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</si>
  <si>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</si>
  <si>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</si>
  <si>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</si>
  <si>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</si>
  <si>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</si>
  <si>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</si>
  <si>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</si>
  <si>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</si>
  <si>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</si>
  <si>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</si>
  <si>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</si>
  <si>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</si>
  <si>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</si>
  <si>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</si>
  <si>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</si>
  <si>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</si>
  <si>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</si>
  <si>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</si>
  <si>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</si>
  <si>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</si>
  <si>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</si>
  <si>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</si>
  <si>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</si>
  <si>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</si>
  <si>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</si>
  <si>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</si>
  <si>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</si>
  <si>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</si>
  <si>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</si>
  <si>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</si>
  <si>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</si>
  <si>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</si>
  <si>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</si>
  <si>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</si>
  <si>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</si>
  <si>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</si>
  <si>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</si>
  <si>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</si>
  <si>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</si>
  <si>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</si>
  <si>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</si>
  <si>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</si>
  <si>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</si>
  <si>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</si>
  <si>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</si>
  <si>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</si>
  <si>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</si>
  <si>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</si>
  <si>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</si>
  <si>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</si>
  <si>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</si>
  <si>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</si>
  <si>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</si>
  <si>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</si>
  <si>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</si>
  <si>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</si>
  <si>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</si>
  <si>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</si>
  <si>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</si>
  <si>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</si>
  <si>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</si>
  <si>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</si>
  <si>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</si>
  <si>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</si>
  <si>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</si>
  <si>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</si>
  <si>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</si>
  <si>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</si>
  <si>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</si>
  <si>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</si>
  <si>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</si>
  <si>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</si>
  <si>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</si>
  <si>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</si>
  <si>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</si>
  <si>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</si>
  <si>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</si>
  <si>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</si>
  <si>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</si>
  <si>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</si>
  <si>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</si>
  <si>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</si>
  <si>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</si>
  <si>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</si>
  <si>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</si>
  <si>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</si>
  <si>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</si>
  <si>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</si>
  <si>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</si>
  <si>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</si>
  <si>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</si>
  <si>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</si>
  <si>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</si>
  <si>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</si>
  <si>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</si>
  <si>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</si>
  <si>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</si>
  <si>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</si>
  <si>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</si>
  <si>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</si>
  <si>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</si>
  <si>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</si>
  <si>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</si>
  <si>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</si>
  <si>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</si>
  <si>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</si>
  <si>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</si>
  <si>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</si>
  <si>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</si>
  <si>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</si>
  <si>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</si>
  <si>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</si>
  <si>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</si>
  <si>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</si>
  <si>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</si>
  <si>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</si>
  <si>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</si>
  <si>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</si>
  <si>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</si>
  <si>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</si>
  <si>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</si>
  <si>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</si>
  <si>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</si>
  <si>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</si>
  <si>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</si>
  <si>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</si>
  <si>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</si>
  <si>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</si>
  <si>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</si>
  <si>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</si>
  <si>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</si>
  <si>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</si>
  <si>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</si>
  <si>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</si>
  <si>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</si>
  <si>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</si>
  <si>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</si>
  <si>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</si>
  <si>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</si>
  <si>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</si>
  <si>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</si>
  <si>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</si>
  <si>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</si>
  <si>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</si>
  <si>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</si>
  <si>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</si>
  <si>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</si>
  <si>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</si>
  <si>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</si>
  <si>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</si>
  <si>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</si>
  <si>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</si>
  <si>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</si>
  <si>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</si>
  <si>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</si>
  <si>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</si>
  <si>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</si>
  <si>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</si>
  <si>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</si>
  <si>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</si>
  <si>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</si>
  <si>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</si>
  <si>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</si>
  <si>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</si>
  <si>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</si>
  <si>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</si>
  <si>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</si>
  <si>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</si>
  <si>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</si>
  <si>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</si>
  <si>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</si>
  <si>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</si>
  <si>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</si>
  <si>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</si>
  <si>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</si>
  <si>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</si>
  <si>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</si>
  <si>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</si>
  <si>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</si>
  <si>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</si>
  <si>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</si>
  <si>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</si>
  <si>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</si>
  <si>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</si>
  <si>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</si>
  <si>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</si>
  <si>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</si>
  <si>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</si>
  <si>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</si>
  <si>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</si>
  <si>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</si>
  <si>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</si>
  <si>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</si>
  <si>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</si>
  <si>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</si>
  <si>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</si>
  <si>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</si>
  <si>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</si>
  <si>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</si>
  <si>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</si>
  <si>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</si>
  <si>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</si>
  <si>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</si>
  <si>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</si>
  <si>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</si>
  <si>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</si>
  <si>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</si>
  <si>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</si>
  <si>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</si>
  <si>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</si>
  <si>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</si>
  <si>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</si>
  <si>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</si>
  <si>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</si>
  <si>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</si>
  <si>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</si>
  <si>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</si>
  <si>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</si>
  <si>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</si>
  <si>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</si>
  <si>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</si>
  <si>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</si>
  <si>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</si>
  <si>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</si>
  <si>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</si>
  <si>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</si>
  <si>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</si>
  <si>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</si>
  <si>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</si>
  <si>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</si>
  <si>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</si>
  <si>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</si>
  <si>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</si>
  <si>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</si>
  <si>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</si>
  <si>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</si>
  <si>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</si>
  <si>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</si>
  <si>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</si>
  <si>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</si>
  <si>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</si>
  <si>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</si>
  <si>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</si>
  <si>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</si>
  <si>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</si>
  <si>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</si>
  <si>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</si>
  <si>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</si>
  <si>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</si>
  <si>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</si>
  <si>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</si>
  <si>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</si>
  <si>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</si>
  <si>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</si>
  <si>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</si>
  <si>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</si>
  <si>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</si>
  <si>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</si>
  <si>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</si>
  <si>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</si>
  <si>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</si>
  <si>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</si>
  <si>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</si>
  <si>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</si>
  <si>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</si>
  <si>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</si>
  <si>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</si>
  <si>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</si>
  <si>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</si>
  <si>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</si>
  <si>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</si>
  <si>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</si>
  <si>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</si>
  <si>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</si>
  <si>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</si>
  <si>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</si>
  <si>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</si>
  <si>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</si>
  <si>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</si>
  <si>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</si>
  <si>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</si>
  <si>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</si>
  <si>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</si>
  <si>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</si>
  <si>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</si>
  <si>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</si>
  <si>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</si>
  <si>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</si>
  <si>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</si>
  <si>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</si>
  <si>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</si>
  <si>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</si>
  <si>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</si>
  <si>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</si>
  <si>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</si>
  <si>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</si>
  <si>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</si>
  <si>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</si>
  <si>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</si>
  <si>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</si>
  <si>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</si>
  <si>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</si>
  <si>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</si>
  <si>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</si>
  <si>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</si>
  <si>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</si>
  <si>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</si>
  <si>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</si>
  <si>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</si>
  <si>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</si>
  <si>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</si>
  <si>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</si>
  <si>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</si>
  <si>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</si>
  <si>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</si>
  <si>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</si>
  <si>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</si>
  <si>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</si>
  <si>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</si>
  <si>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</si>
  <si>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</si>
  <si>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</si>
  <si>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</si>
  <si>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</si>
  <si>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</si>
  <si>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</si>
  <si>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</si>
  <si>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</si>
  <si>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</si>
  <si>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</si>
  <si>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</si>
  <si>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</si>
  <si>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</si>
  <si>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</si>
  <si>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</si>
  <si>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</si>
  <si>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</si>
  <si>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</si>
  <si>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</si>
  <si>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</si>
  <si>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</si>
  <si>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</si>
  <si>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</si>
  <si>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</si>
  <si>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</si>
  <si>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</si>
  <si>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</si>
  <si>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</si>
  <si>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</si>
  <si>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</si>
  <si>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</si>
  <si>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</si>
  <si>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</si>
  <si>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</si>
  <si>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</si>
  <si>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</si>
  <si>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</si>
  <si>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</si>
  <si>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</si>
  <si>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</si>
  <si>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</si>
  <si>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</si>
  <si>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</si>
  <si>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</si>
  <si>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</si>
  <si>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</si>
  <si>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</si>
  <si>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</si>
  <si>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</si>
  <si>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</si>
  <si>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</si>
  <si>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</si>
  <si>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</si>
  <si>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</si>
  <si>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</si>
  <si>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</si>
  <si>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</si>
  <si>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</si>
  <si>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</si>
  <si>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</si>
  <si>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</si>
  <si>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</si>
  <si>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</si>
  <si>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</si>
  <si>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</si>
  <si>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</si>
  <si>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</si>
  <si>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</si>
  <si>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</si>
  <si>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</si>
  <si>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</si>
  <si>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</si>
  <si>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</si>
  <si>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</si>
  <si>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</si>
  <si>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</si>
  <si>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</si>
  <si>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</si>
  <si>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</si>
  <si>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</si>
  <si>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</si>
  <si>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</si>
  <si>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</si>
  <si>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</si>
  <si>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</si>
  <si>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</si>
  <si>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</si>
  <si>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</si>
  <si>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</si>
  <si>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</si>
  <si>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</si>
  <si>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</si>
  <si>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</si>
  <si>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</si>
  <si>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</si>
  <si>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</si>
  <si>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</si>
  <si>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</si>
  <si>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</si>
  <si>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</si>
  <si>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</si>
  <si>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</si>
  <si>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</si>
  <si>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</si>
  <si>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</si>
  <si>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</si>
  <si>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</si>
  <si>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</si>
  <si>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</si>
  <si>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</si>
  <si>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</si>
  <si>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</si>
  <si>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</si>
  <si>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</si>
  <si>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</si>
  <si>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</si>
  <si>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</si>
  <si>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</si>
  <si>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</si>
  <si>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</si>
  <si>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</si>
  <si>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</si>
  <si>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</si>
  <si>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</si>
  <si>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</si>
  <si>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</si>
  <si>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</si>
  <si>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</si>
  <si>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</si>
  <si>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</si>
  <si>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</si>
  <si>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</si>
  <si>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</si>
  <si>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</si>
  <si>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</si>
  <si>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</si>
  <si>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</si>
  <si>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</si>
  <si>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</si>
  <si>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</si>
  <si>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</si>
  <si>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</si>
  <si>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</si>
  <si>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</si>
  <si>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</si>
  <si>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</si>
  <si>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</si>
  <si>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</si>
  <si>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</si>
  <si>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</si>
  <si>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</si>
  <si>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</si>
  <si>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</si>
  <si>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</si>
  <si>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</si>
  <si>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</si>
  <si>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</si>
  <si>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</si>
  <si>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</si>
  <si>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</si>
  <si>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</si>
  <si>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</si>
  <si>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</si>
  <si>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</si>
  <si>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</si>
  <si>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</si>
  <si>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</si>
  <si>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</si>
  <si>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</si>
  <si>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</si>
  <si>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</si>
  <si>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</si>
  <si>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</si>
  <si>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</si>
  <si>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</si>
  <si>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</si>
  <si>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</si>
  <si>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</si>
  <si>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</si>
  <si>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</si>
  <si>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</si>
  <si>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</si>
  <si>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</si>
  <si>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</si>
  <si>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</si>
  <si>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</si>
  <si>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</si>
  <si>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</si>
  <si>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</si>
  <si>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</si>
  <si>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</si>
  <si>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</si>
  <si>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</si>
  <si>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</si>
  <si>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</si>
  <si>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</si>
  <si>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</si>
  <si>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</si>
  <si>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</si>
  <si>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</si>
  <si>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</si>
  <si>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</si>
  <si>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</si>
  <si>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</si>
  <si>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</si>
  <si>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</si>
  <si>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</si>
  <si>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</si>
  <si>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</si>
  <si>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</si>
  <si>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</si>
  <si>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</si>
  <si>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</si>
  <si>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</si>
  <si>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</si>
  <si>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</si>
  <si>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</si>
  <si>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</si>
  <si>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</si>
  <si>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</si>
  <si>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</si>
  <si>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</si>
  <si>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</si>
  <si>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</si>
  <si>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</si>
  <si>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</si>
  <si>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</si>
  <si>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</si>
  <si>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</si>
  <si>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</si>
  <si>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</si>
  <si>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</si>
  <si>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</si>
  <si>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</si>
  <si>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</si>
  <si>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</si>
  <si>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</si>
  <si>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</si>
  <si>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</si>
  <si>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</si>
  <si>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</si>
  <si>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</si>
  <si>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</si>
  <si>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</si>
  <si>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</si>
  <si>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</si>
  <si>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</si>
  <si>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</si>
  <si>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</si>
  <si>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</si>
  <si>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</si>
  <si>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</si>
  <si>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</si>
  <si>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</si>
  <si>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</si>
  <si>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</si>
  <si>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</si>
  <si>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</si>
  <si>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</si>
  <si>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</si>
  <si>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</si>
  <si>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</si>
  <si>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</si>
  <si>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</si>
  <si>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</si>
  <si>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</si>
  <si>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</si>
  <si>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</si>
  <si>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</si>
  <si>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</si>
  <si>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</si>
  <si>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</si>
  <si>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</si>
  <si>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</si>
  <si>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</si>
  <si>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</si>
  <si>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</si>
  <si>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</si>
  <si>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</si>
  <si>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</si>
  <si>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</si>
  <si>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</si>
  <si>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</si>
  <si>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</si>
  <si>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</si>
  <si>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</si>
  <si>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</si>
  <si>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</si>
  <si>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</si>
  <si>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</si>
  <si>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</si>
  <si>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</si>
  <si>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</si>
  <si>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</si>
  <si>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</si>
  <si>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</si>
  <si>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</si>
  <si>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</si>
  <si>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</si>
  <si>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</si>
  <si>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</si>
  <si>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</si>
  <si>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</si>
  <si>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</si>
  <si>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</si>
  <si>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</si>
  <si>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</si>
  <si>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</si>
  <si>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</si>
  <si>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</si>
  <si>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</si>
  <si>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</si>
  <si>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</si>
  <si>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</si>
  <si>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</si>
  <si>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</si>
  <si>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</si>
  <si>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</si>
  <si>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</si>
  <si>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</si>
  <si>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</si>
  <si>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</si>
  <si>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</si>
  <si>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</si>
  <si>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</si>
  <si>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</si>
  <si>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</si>
  <si>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</si>
  <si>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</si>
  <si>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</si>
  <si>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</si>
  <si>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</si>
  <si>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</si>
  <si>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</si>
  <si>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</si>
  <si>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</si>
  <si>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</si>
  <si>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</si>
  <si>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</si>
  <si>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</si>
  <si>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</si>
  <si>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</si>
  <si>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</si>
  <si>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</si>
  <si>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</si>
  <si>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</si>
  <si>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</si>
  <si>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</si>
  <si>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</si>
  <si>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</si>
  <si>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</si>
  <si>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</si>
  <si>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</si>
  <si>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</si>
  <si>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</si>
  <si>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</si>
  <si>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</si>
  <si>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</si>
  <si>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</si>
  <si>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</si>
  <si>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</si>
  <si>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</si>
  <si>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</si>
  <si>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</si>
  <si>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</si>
  <si>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</si>
  <si>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</si>
  <si>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</si>
  <si>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</si>
  <si>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</si>
  <si>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</si>
  <si>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</si>
  <si>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</si>
  <si>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</si>
  <si>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</si>
  <si>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</si>
  <si>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</si>
  <si>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</si>
  <si>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</si>
  <si>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</si>
  <si>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</si>
  <si>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</si>
  <si>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</si>
  <si>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</si>
  <si>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</si>
  <si>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</si>
  <si>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</si>
  <si>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</si>
  <si>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</si>
  <si>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</si>
  <si>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</si>
  <si>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</si>
  <si>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</si>
  <si>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</si>
  <si>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</si>
  <si>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</si>
  <si>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</si>
  <si>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</si>
  <si>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</si>
  <si>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</si>
  <si>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</si>
  <si>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</si>
  <si>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</si>
  <si>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</si>
  <si>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</si>
  <si>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</si>
  <si>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</si>
  <si>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</si>
  <si>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</si>
  <si>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</si>
  <si>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</si>
  <si>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</si>
  <si>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</si>
  <si>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</si>
  <si>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</si>
  <si>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</si>
  <si>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</si>
  <si>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</si>
  <si>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</si>
  <si>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</si>
  <si>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</si>
  <si>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</si>
  <si>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</si>
  <si>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</si>
  <si>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</si>
  <si>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</si>
  <si>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</si>
  <si>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</si>
  <si>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</si>
  <si>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</si>
  <si>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</si>
  <si>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</si>
  <si>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</si>
  <si>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</si>
  <si>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</si>
  <si>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</si>
  <si>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</si>
  <si>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</si>
  <si>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</si>
  <si>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</si>
  <si>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</si>
  <si>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</si>
  <si>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</si>
  <si>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</si>
  <si>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</si>
  <si>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</si>
  <si>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</si>
  <si>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</si>
  <si>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</si>
  <si>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</si>
  <si>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</si>
  <si>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</si>
  <si>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</si>
  <si>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</si>
  <si>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</si>
  <si>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</si>
  <si>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</si>
  <si>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</si>
  <si>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</si>
  <si>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</si>
  <si>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</si>
  <si>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</si>
  <si>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</si>
  <si>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</si>
  <si>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</si>
  <si>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</si>
  <si>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</si>
  <si>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</si>
  <si>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</si>
  <si>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</si>
  <si>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</si>
  <si>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</si>
  <si>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</si>
  <si>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</si>
  <si>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</si>
  <si>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</si>
  <si>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</si>
  <si>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</si>
  <si>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</si>
  <si>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</si>
  <si>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</si>
  <si>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</si>
  <si>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</si>
  <si>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</si>
  <si>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</si>
  <si>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</si>
  <si>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</si>
  <si>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</si>
  <si>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</si>
  <si>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</si>
  <si>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</si>
  <si>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</si>
  <si>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</si>
  <si>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</si>
  <si>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</si>
  <si>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</si>
  <si>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</si>
  <si>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</si>
  <si>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</si>
  <si>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</si>
  <si>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</si>
  <si>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</si>
  <si>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</si>
  <si>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</si>
  <si>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</si>
  <si>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</si>
  <si>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</si>
  <si>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</si>
  <si>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</si>
  <si>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</si>
  <si>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</si>
  <si>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</si>
  <si>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</si>
  <si>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</si>
  <si>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</si>
  <si>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</si>
  <si>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</si>
  <si>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</si>
  <si>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</si>
  <si>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</si>
  <si>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</si>
  <si>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</si>
  <si>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</si>
  <si>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</si>
  <si>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</si>
  <si>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</si>
  <si>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</si>
  <si>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</si>
  <si>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</si>
  <si>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</si>
  <si>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</si>
  <si>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</si>
  <si>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</si>
  <si>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</si>
  <si>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</si>
  <si>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</si>
  <si>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</si>
  <si>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</si>
  <si>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</si>
  <si>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</si>
  <si>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</si>
  <si>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</si>
  <si>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</si>
  <si>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</si>
  <si>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</si>
  <si>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</si>
  <si>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</si>
  <si>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</si>
  <si>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</si>
  <si>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</si>
  <si>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</si>
  <si>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</si>
  <si>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</si>
  <si>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</si>
  <si>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</si>
  <si>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</si>
  <si>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</si>
  <si>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</si>
  <si>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</si>
  <si>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</si>
  <si>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</si>
  <si>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</si>
  <si>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</si>
  <si>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</si>
  <si>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</si>
  <si>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</si>
  <si>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</si>
  <si>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</si>
  <si>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</si>
  <si>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</si>
  <si>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</si>
  <si>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</si>
  <si>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</si>
  <si>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</si>
  <si>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</si>
  <si>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</si>
  <si>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</si>
  <si>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</si>
  <si>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</si>
  <si>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</si>
  <si>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</si>
  <si>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</si>
  <si>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</si>
  <si>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</si>
  <si>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</si>
  <si>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</si>
  <si>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</si>
  <si>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</si>
  <si>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</si>
  <si>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</si>
  <si>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</si>
  <si>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</si>
  <si>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</si>
  <si>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</si>
  <si>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</si>
  <si>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</si>
  <si>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</si>
  <si>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</si>
  <si>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</si>
  <si>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</si>
  <si>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</si>
  <si>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</si>
  <si>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</si>
  <si>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</si>
  <si>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</si>
  <si>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</si>
  <si>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</si>
  <si>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</si>
  <si>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</si>
  <si>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</si>
  <si>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</si>
  <si>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</si>
  <si>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</si>
  <si>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</si>
  <si>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</si>
  <si>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</si>
  <si>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</si>
  <si>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</si>
  <si>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</si>
  <si>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</si>
  <si>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</si>
  <si>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</si>
  <si>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</si>
  <si>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</si>
  <si>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</si>
  <si>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</si>
  <si>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</si>
  <si>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</si>
  <si>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</si>
  <si>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</si>
  <si>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</si>
  <si>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</si>
  <si>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</si>
  <si>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</si>
  <si>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</si>
  <si>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</si>
  <si>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</si>
  <si>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</si>
  <si>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</si>
  <si>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</si>
  <si>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</si>
  <si>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</si>
  <si>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</si>
  <si>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</si>
  <si>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</si>
  <si>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</si>
  <si>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</si>
  <si>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</si>
  <si>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</si>
  <si>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</si>
  <si>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</si>
  <si>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</si>
  <si>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</si>
  <si>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</si>
  <si>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</si>
  <si>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</si>
  <si>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</si>
  <si>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</si>
  <si>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</si>
  <si>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</si>
  <si>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</si>
  <si>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</si>
  <si>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</si>
  <si>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</si>
  <si>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</si>
  <si>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</si>
  <si>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</si>
  <si>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</si>
  <si>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</si>
  <si>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</si>
  <si>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</si>
  <si>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</si>
  <si>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</si>
  <si>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</si>
  <si>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</si>
  <si>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</si>
  <si>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</si>
  <si>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</si>
  <si>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</si>
  <si>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</si>
  <si>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</si>
  <si>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</si>
  <si>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</si>
  <si>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</si>
  <si>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</si>
  <si>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</si>
  <si>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</si>
  <si>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</si>
  <si>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</si>
  <si>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</si>
  <si>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</si>
  <si>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</si>
  <si>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</si>
  <si>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</si>
  <si>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</si>
  <si>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</si>
  <si>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</si>
  <si>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</si>
  <si>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</si>
  <si>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</si>
  <si>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</si>
  <si>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</si>
  <si>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</si>
  <si>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</si>
  <si>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</si>
  <si>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</si>
  <si>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</si>
  <si>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</si>
  <si>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</si>
  <si>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</si>
  <si>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</si>
  <si>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</si>
  <si>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</si>
  <si>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</si>
  <si>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</si>
  <si>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</si>
  <si>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</si>
  <si>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</si>
  <si>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</si>
  <si>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</si>
  <si>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</si>
  <si>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</si>
  <si>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</si>
  <si>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</si>
  <si>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</si>
  <si>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</si>
  <si>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</si>
  <si>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</si>
  <si>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</si>
  <si>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</si>
  <si>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</si>
  <si>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</si>
  <si>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</si>
  <si>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</si>
  <si>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</si>
  <si>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</si>
  <si>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</si>
  <si>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</si>
  <si>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</si>
  <si>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</si>
  <si>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</si>
  <si>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</si>
  <si>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</si>
  <si>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</si>
  <si>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</si>
  <si>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</si>
  <si>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</si>
  <si>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</si>
  <si>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</si>
  <si>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</si>
  <si>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</si>
  <si>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</si>
  <si>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</si>
  <si>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</si>
  <si>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</si>
  <si>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</si>
  <si>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</si>
  <si>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</si>
  <si>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</si>
  <si>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</si>
  <si>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</si>
  <si>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</si>
  <si>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</si>
  <si>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</si>
  <si>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</si>
  <si>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</si>
  <si>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</si>
  <si>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</si>
  <si>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</si>
  <si>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</si>
  <si>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</si>
  <si>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</si>
  <si>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</si>
  <si>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</si>
  <si>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</si>
  <si>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</si>
  <si>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</si>
  <si>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</si>
  <si>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</si>
  <si>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</si>
  <si>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</si>
  <si>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</si>
  <si>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</si>
  <si>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</si>
  <si>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</si>
  <si>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</si>
  <si>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</si>
  <si>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</si>
  <si>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</si>
  <si>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</si>
  <si>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</si>
  <si>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</si>
  <si>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</si>
  <si>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</si>
  <si>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</si>
  <si>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</si>
  <si>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</si>
  <si>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</si>
  <si>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</si>
  <si>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</si>
  <si>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</si>
  <si>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</si>
  <si>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</si>
  <si>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</si>
  <si>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</si>
  <si>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</si>
  <si>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</si>
  <si>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</si>
  <si>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</si>
  <si>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</si>
  <si>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</si>
  <si>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</si>
  <si>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</si>
  <si>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</si>
  <si>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</si>
  <si>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</si>
  <si>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</si>
  <si>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</si>
  <si>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</si>
  <si>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</si>
  <si>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</si>
  <si>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</si>
  <si>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</si>
  <si>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</si>
  <si>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</si>
  <si>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</si>
  <si>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</si>
  <si>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</si>
  <si>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</si>
  <si>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</si>
  <si>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</si>
  <si>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</si>
  <si>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</si>
  <si>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</si>
  <si>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</si>
  <si>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</si>
  <si>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</si>
  <si>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</si>
  <si>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</si>
  <si>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</si>
  <si>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</si>
  <si>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</si>
  <si>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</si>
  <si>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</si>
  <si>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</si>
  <si>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</si>
  <si>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</si>
  <si>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</si>
  <si>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</si>
  <si>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</si>
  <si>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</si>
  <si>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</si>
  <si>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</si>
  <si>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</si>
  <si>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</si>
  <si>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</si>
  <si>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</si>
  <si>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</si>
  <si>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</si>
  <si>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</si>
  <si>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</si>
  <si>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</si>
  <si>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</si>
  <si>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</si>
  <si>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</si>
  <si>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</si>
  <si>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</si>
  <si>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</si>
  <si>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</si>
  <si>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</si>
  <si>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</si>
  <si>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</si>
  <si>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</si>
  <si>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</si>
  <si>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</si>
  <si>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</si>
  <si>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</si>
  <si>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</si>
  <si>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</si>
  <si>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</si>
  <si>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</si>
  <si>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</si>
  <si>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</si>
  <si>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</si>
  <si>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</si>
  <si>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</si>
  <si>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</si>
  <si>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</si>
  <si>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</si>
  <si>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</si>
  <si>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</si>
  <si>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</si>
  <si>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</si>
  <si>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</si>
  <si>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</si>
  <si>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</si>
  <si>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</si>
  <si>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</si>
  <si>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</si>
  <si>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</si>
  <si>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</si>
  <si>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</si>
  <si>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</si>
  <si>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</si>
  <si>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</si>
  <si>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</si>
  <si>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</si>
  <si>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</si>
  <si>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</si>
  <si>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</si>
  <si>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</si>
  <si>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</si>
  <si>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</si>
  <si>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</si>
  <si>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</si>
  <si>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</si>
  <si>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</si>
  <si>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</si>
  <si>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</si>
  <si>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</si>
  <si>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</si>
  <si>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</si>
  <si>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</si>
  <si>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</si>
  <si>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</si>
  <si>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</si>
  <si>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</si>
  <si>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</si>
  <si>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</si>
  <si>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</si>
  <si>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</si>
  <si>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</si>
  <si>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</si>
  <si>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</si>
  <si>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</si>
  <si>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</si>
  <si>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</si>
  <si>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</si>
  <si>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</si>
  <si>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</si>
  <si>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</si>
  <si>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</si>
  <si>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</si>
  <si>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</si>
  <si>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</si>
  <si>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</si>
  <si>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</si>
  <si>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</si>
  <si>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</si>
  <si>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</si>
  <si>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</si>
  <si>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</si>
  <si>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</si>
  <si>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</si>
  <si>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</si>
  <si>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</si>
  <si>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</si>
  <si>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</si>
  <si>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</si>
  <si>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</si>
  <si>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</si>
  <si>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</si>
  <si>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</si>
  <si>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</si>
  <si>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</si>
  <si>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</si>
  <si>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</si>
  <si>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</si>
  <si>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</si>
  <si>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</si>
  <si>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</si>
  <si>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</si>
  <si>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</si>
  <si>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</si>
  <si>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</si>
  <si>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</si>
  <si>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</si>
  <si>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</si>
  <si>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</si>
  <si>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</si>
  <si>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</si>
  <si>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</si>
  <si>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</si>
  <si>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</si>
  <si>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</si>
  <si>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</si>
  <si>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</si>
  <si>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</si>
  <si>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</si>
  <si>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</si>
  <si>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</si>
  <si>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</si>
  <si>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</si>
  <si>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</si>
  <si>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</si>
  <si>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</si>
  <si>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</si>
  <si>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</si>
  <si>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</si>
  <si>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</si>
  <si>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</si>
  <si>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</si>
  <si>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</si>
  <si>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</si>
  <si>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</si>
  <si>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</si>
  <si>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</si>
  <si>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</si>
  <si>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</si>
  <si>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</si>
  <si>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</si>
  <si>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</si>
  <si>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</si>
  <si>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</si>
  <si>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</si>
  <si>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</si>
  <si>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</si>
  <si>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</si>
  <si>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</si>
  <si>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</si>
  <si>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</si>
  <si>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</si>
  <si>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</si>
  <si>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</si>
  <si>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</si>
  <si>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</si>
  <si>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</si>
  <si>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</si>
  <si>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</si>
  <si>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</si>
  <si>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</si>
  <si>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</si>
  <si>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</si>
  <si>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</si>
  <si>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</si>
  <si>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</si>
  <si>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</si>
  <si>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</si>
  <si>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</si>
  <si>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</si>
  <si>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</si>
  <si>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</si>
  <si>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</si>
  <si>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</si>
  <si>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</si>
  <si>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</si>
  <si>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</si>
  <si>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</si>
  <si>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</si>
  <si>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</si>
  <si>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</si>
  <si>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</si>
  <si>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</si>
  <si>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</si>
  <si>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</si>
  <si>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</si>
  <si>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</si>
  <si>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</si>
  <si>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</si>
  <si>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</si>
  <si>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</si>
  <si>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</si>
  <si>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</si>
  <si>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</si>
  <si>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</si>
  <si>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</si>
  <si>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</si>
  <si>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</si>
  <si>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</si>
  <si>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</si>
  <si>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</si>
  <si>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</si>
  <si>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</si>
  <si>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</si>
  <si>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</si>
  <si>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</si>
  <si>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</si>
  <si>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</si>
  <si>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</si>
  <si>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</si>
  <si>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</si>
  <si>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</si>
  <si>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</si>
  <si>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</si>
  <si>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</si>
  <si>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</si>
  <si>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</si>
  <si>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</si>
  <si>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</si>
  <si>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</si>
  <si>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</si>
  <si>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</si>
  <si>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</si>
  <si>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</si>
  <si>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</si>
  <si>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</si>
  <si>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</si>
  <si>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</si>
  <si>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</si>
  <si>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</si>
  <si>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</si>
  <si>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</si>
  <si>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</si>
  <si>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</si>
  <si>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</si>
  <si>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</si>
  <si>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</si>
  <si>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</si>
  <si>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</si>
  <si>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</si>
  <si>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</si>
  <si>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</si>
  <si>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</si>
  <si>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</si>
  <si>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</si>
  <si>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</si>
  <si>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</si>
  <si>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</si>
  <si>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</si>
  <si>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</si>
  <si>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</si>
  <si>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</si>
  <si>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</si>
  <si>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</si>
  <si>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</si>
  <si>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</si>
  <si>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</si>
  <si>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</si>
  <si>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</si>
  <si>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</si>
  <si>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</si>
  <si>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</si>
  <si>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</si>
  <si>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</si>
  <si>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</si>
  <si>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</si>
  <si>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</si>
  <si>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</si>
  <si>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</si>
  <si>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</si>
  <si>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</si>
  <si>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</si>
  <si>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</si>
  <si>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</si>
  <si>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</si>
  <si>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</si>
  <si>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</si>
  <si>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</si>
  <si>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</si>
  <si>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</si>
  <si>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</si>
  <si>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</si>
  <si>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</si>
  <si>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</si>
  <si>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</si>
  <si>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</si>
  <si>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</si>
  <si>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</si>
  <si>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</si>
  <si>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</si>
  <si>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</si>
  <si>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</si>
  <si>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</si>
  <si>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</si>
  <si>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</si>
  <si>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</si>
  <si>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</si>
  <si>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</si>
  <si>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</si>
  <si>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</si>
  <si>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</si>
  <si>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</si>
  <si>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</si>
  <si>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</si>
  <si>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</si>
  <si>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</si>
  <si>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</si>
  <si>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</si>
  <si>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</si>
  <si>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</si>
  <si>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</si>
  <si>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</si>
  <si>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</si>
  <si>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</si>
  <si>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</si>
  <si>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</si>
  <si>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</si>
  <si>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</si>
  <si>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</si>
  <si>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</si>
  <si>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</si>
  <si>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</si>
  <si>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</si>
  <si>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</si>
  <si>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</si>
  <si>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</si>
  <si>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</si>
  <si>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</si>
  <si>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</si>
  <si>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</si>
  <si>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</si>
  <si>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</si>
  <si>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</si>
  <si>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</si>
  <si>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</si>
  <si>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</si>
  <si>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</si>
  <si>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</si>
  <si>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</si>
  <si>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</si>
  <si>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</si>
  <si>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</si>
  <si>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</si>
  <si>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</si>
  <si>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</si>
  <si>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</si>
  <si>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</si>
  <si>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</si>
  <si>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</si>
  <si>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</si>
  <si>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</si>
  <si>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</si>
  <si>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</si>
  <si>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</si>
  <si>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</si>
  <si>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</si>
  <si>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</si>
  <si>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</si>
  <si>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</si>
  <si>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</si>
  <si>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</si>
  <si>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</si>
  <si>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</si>
  <si>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</si>
  <si>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</si>
  <si>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</si>
  <si>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</si>
  <si>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</si>
  <si>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</si>
  <si>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</si>
  <si>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</si>
  <si>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</si>
  <si>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</si>
  <si>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</si>
  <si>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</si>
  <si>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</si>
  <si>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</si>
  <si>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</si>
  <si>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</si>
  <si>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</si>
  <si>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</si>
  <si>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</si>
  <si>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</si>
  <si>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</si>
  <si>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</si>
  <si>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</si>
  <si>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</si>
  <si>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</si>
  <si>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</si>
  <si>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</si>
  <si>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</si>
  <si>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</si>
  <si>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</si>
  <si>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</si>
  <si>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</si>
  <si>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</si>
  <si>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</si>
  <si>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</si>
  <si>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</si>
  <si>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</si>
  <si>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</si>
  <si>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</si>
  <si>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</si>
  <si>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</si>
  <si>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</si>
  <si>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</si>
  <si>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</si>
  <si>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</si>
  <si>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</si>
  <si>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</si>
  <si>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</si>
  <si>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</si>
  <si>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</si>
  <si>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</si>
  <si>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</si>
  <si>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</si>
  <si>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</si>
  <si>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</si>
  <si>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</si>
  <si>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</si>
  <si>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</si>
  <si>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</si>
  <si>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</si>
  <si>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</si>
  <si>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</si>
  <si>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</si>
  <si>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</si>
  <si>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</si>
  <si>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</si>
  <si>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</si>
  <si>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</si>
  <si>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</si>
  <si>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</si>
  <si>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</si>
  <si>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</si>
  <si>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</si>
  <si>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</si>
  <si>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</si>
  <si>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</si>
  <si>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</si>
  <si>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</si>
  <si>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</si>
  <si>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</si>
  <si>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</si>
  <si>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</si>
  <si>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</si>
  <si>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</si>
  <si>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</si>
  <si>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</si>
  <si>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</si>
  <si>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</si>
  <si>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</si>
  <si>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</si>
  <si>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</si>
  <si>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</si>
  <si>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</si>
  <si>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</si>
  <si>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</si>
  <si>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</si>
  <si>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</si>
  <si>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</si>
  <si>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</si>
  <si>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</si>
  <si>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</si>
  <si>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</si>
  <si>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</si>
  <si>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</si>
  <si>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</si>
  <si>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</si>
  <si>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</si>
  <si>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</si>
  <si>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</si>
  <si>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</si>
  <si>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</si>
  <si>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</si>
  <si>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</si>
  <si>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</si>
  <si>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</si>
  <si>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</si>
  <si>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</si>
  <si>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</si>
  <si>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</si>
  <si>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</si>
  <si>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</si>
  <si>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</si>
  <si>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</si>
  <si>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</si>
  <si>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</si>
  <si>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</si>
  <si>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</si>
  <si>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</si>
  <si>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</si>
  <si>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</si>
  <si>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</si>
  <si>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</si>
  <si>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</si>
  <si>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</si>
  <si>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</si>
  <si>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</si>
  <si>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</si>
  <si>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</si>
  <si>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</si>
  <si>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</si>
  <si>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</si>
  <si>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</si>
  <si>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</si>
  <si>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</si>
  <si>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</si>
  <si>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</si>
  <si>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</si>
  <si>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</si>
  <si>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</si>
  <si>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</si>
  <si>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</si>
  <si>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</si>
  <si>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</si>
  <si>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</si>
  <si>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</si>
  <si>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</si>
  <si>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</si>
  <si>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</si>
  <si>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</si>
  <si>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</si>
  <si>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</si>
  <si>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</si>
  <si>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</si>
  <si>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</si>
  <si>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</si>
  <si>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</si>
  <si>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</si>
  <si>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</si>
  <si>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</si>
  <si>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</si>
  <si>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</si>
  <si>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</si>
  <si>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</si>
  <si>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</si>
  <si>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</si>
  <si>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</si>
  <si>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</si>
  <si>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</si>
  <si>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</si>
  <si>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</si>
  <si>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</si>
  <si>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</si>
  <si>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</si>
  <si>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</si>
  <si>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</si>
  <si>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</si>
  <si>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</si>
  <si>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</si>
  <si>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</si>
  <si>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</si>
  <si>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</si>
  <si>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</si>
  <si>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</si>
  <si>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</si>
  <si>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</si>
  <si>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</si>
  <si>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</si>
  <si>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</si>
  <si>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</si>
  <si>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</si>
  <si>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</si>
  <si>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</si>
  <si>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</si>
  <si>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</si>
  <si>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</si>
  <si>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</si>
  <si>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</si>
  <si>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</si>
  <si>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</si>
  <si>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</si>
  <si>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</si>
  <si>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</si>
  <si>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</si>
  <si>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</si>
  <si>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</si>
  <si>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</si>
  <si>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</si>
  <si>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</si>
  <si>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</si>
  <si>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</si>
  <si>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</si>
  <si>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</si>
  <si>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</si>
  <si>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</si>
  <si>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</si>
  <si>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</si>
  <si>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</si>
  <si>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</si>
  <si>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</si>
  <si>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</si>
  <si>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</si>
  <si>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</si>
  <si>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</si>
  <si>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</si>
  <si>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</si>
  <si>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</si>
  <si>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</si>
  <si>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</si>
  <si>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</si>
  <si>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</si>
  <si>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</si>
  <si>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</si>
  <si>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</si>
  <si>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</si>
  <si>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</si>
  <si>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</si>
  <si>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</si>
  <si>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</si>
  <si>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</si>
  <si>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</si>
  <si>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</si>
  <si>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</si>
  <si>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</si>
  <si>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</si>
  <si>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</si>
  <si>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</si>
  <si>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</si>
  <si>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</si>
  <si>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</si>
  <si>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</si>
  <si>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</si>
  <si>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</si>
  <si>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</si>
  <si>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</si>
  <si>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</si>
  <si>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</si>
  <si>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</si>
  <si>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</si>
  <si>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</si>
  <si>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</si>
  <si>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</si>
  <si>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</si>
  <si>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</si>
  <si>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</si>
  <si>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</si>
  <si>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</si>
  <si>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</si>
  <si>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</si>
  <si>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</si>
  <si>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</si>
  <si>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</si>
  <si>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</si>
  <si>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</si>
  <si>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</si>
  <si>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</si>
  <si>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</si>
  <si>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</si>
  <si>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</si>
  <si>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</si>
  <si>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</si>
  <si>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</si>
  <si>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</si>
  <si>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</si>
  <si>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</si>
  <si>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</si>
  <si>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</si>
  <si>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</si>
  <si>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</si>
  <si>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</si>
  <si>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</si>
  <si>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</si>
  <si>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</si>
  <si>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</si>
  <si>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</si>
  <si>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</si>
  <si>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</si>
  <si>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</si>
  <si>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</si>
  <si>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</si>
  <si>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</si>
  <si>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</si>
  <si>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</si>
  <si>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</si>
  <si>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</si>
  <si>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</si>
  <si>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</si>
  <si>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</si>
  <si>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</si>
  <si>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</si>
  <si>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</si>
  <si>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</si>
  <si>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</si>
  <si>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</si>
  <si>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</si>
  <si>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</si>
  <si>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</si>
  <si>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</si>
  <si>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</si>
  <si>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</si>
  <si>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</si>
  <si>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</si>
  <si>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</si>
  <si>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</si>
  <si>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</si>
  <si>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</si>
  <si>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</si>
  <si>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</si>
  <si>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</si>
  <si>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</si>
  <si>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</si>
  <si>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</si>
  <si>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</si>
  <si>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</si>
  <si>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</si>
  <si>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</si>
  <si>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</si>
  <si>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</si>
  <si>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</si>
  <si>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</si>
  <si>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</si>
  <si>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</si>
  <si>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</si>
  <si>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</si>
  <si>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</si>
  <si>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</si>
  <si>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</si>
  <si>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</si>
  <si>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</si>
  <si>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</si>
  <si>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</si>
  <si>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</si>
  <si>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</si>
  <si>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</si>
  <si>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</si>
  <si>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</si>
  <si>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</si>
  <si>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</si>
  <si>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</si>
  <si>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</si>
  <si>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</si>
  <si>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</si>
  <si>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</si>
  <si>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</si>
  <si>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</si>
  <si>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</si>
  <si>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</si>
  <si>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</si>
  <si>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</si>
  <si>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</si>
  <si>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</si>
  <si>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</si>
  <si>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</si>
  <si>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</si>
  <si>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</si>
  <si>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</si>
  <si>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</si>
  <si>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</si>
  <si>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</si>
  <si>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</si>
  <si>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</si>
  <si>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</si>
  <si>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</si>
  <si>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</si>
  <si>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</si>
  <si>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</si>
  <si>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</si>
  <si>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</si>
  <si>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</si>
  <si>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</si>
  <si>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</si>
  <si>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</si>
  <si>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</si>
  <si>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</si>
  <si>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</si>
  <si>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</si>
  <si>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</si>
  <si>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</si>
  <si>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</si>
  <si>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</si>
  <si>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</si>
  <si>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</si>
  <si>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</si>
  <si>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</si>
  <si>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</si>
  <si>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</si>
  <si>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</si>
  <si>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</si>
  <si>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</si>
  <si>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</si>
  <si>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</si>
  <si>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</si>
  <si>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</si>
  <si>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</si>
  <si>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</si>
  <si>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</si>
  <si>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</si>
  <si>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</si>
  <si>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</si>
  <si>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</si>
  <si>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</si>
  <si>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</si>
  <si>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</si>
  <si>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</si>
  <si>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</si>
  <si>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</si>
  <si>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</si>
  <si>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</si>
  <si>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</si>
  <si>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</si>
  <si>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</si>
  <si>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</si>
  <si>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</si>
  <si>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</si>
  <si>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</si>
  <si>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</si>
  <si>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</si>
  <si>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</si>
  <si>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</si>
  <si>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</si>
  <si>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</si>
  <si>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</si>
  <si>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</si>
  <si>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</si>
  <si>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</si>
  <si>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</si>
  <si>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</si>
  <si>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</si>
  <si>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</si>
  <si>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</si>
  <si>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</si>
  <si>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</si>
  <si>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</si>
  <si>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</si>
  <si>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</si>
  <si>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</si>
  <si>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</si>
  <si>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</si>
  <si>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</si>
  <si>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</si>
  <si>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</si>
  <si>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</si>
  <si>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</si>
  <si>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</si>
  <si>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</si>
  <si>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</si>
  <si>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</si>
  <si>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</si>
  <si>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</si>
  <si>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</si>
  <si>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</si>
  <si>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</si>
  <si>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</si>
  <si>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</si>
  <si>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</si>
  <si>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</si>
  <si>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</si>
  <si>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</si>
  <si>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</si>
  <si>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</si>
  <si>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</si>
  <si>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</si>
  <si>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</si>
  <si>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</si>
  <si>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</si>
  <si>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</si>
  <si>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</si>
  <si>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</si>
  <si>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</si>
  <si>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</si>
  <si>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</si>
  <si>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</si>
  <si>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</si>
  <si>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</si>
  <si>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</si>
  <si>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</si>
  <si>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</si>
  <si>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</si>
  <si>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</si>
  <si>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</si>
  <si>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</si>
  <si>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</si>
  <si>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</si>
  <si>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</si>
  <si>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</si>
  <si>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</si>
  <si>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</si>
  <si>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</si>
  <si>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</si>
  <si>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</si>
  <si>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</si>
  <si>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</si>
  <si>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</si>
  <si>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</si>
  <si>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</si>
  <si>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</si>
  <si>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</si>
  <si>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</si>
  <si>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</si>
  <si>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</si>
  <si>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</si>
  <si>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</si>
  <si>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</si>
  <si>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</si>
  <si>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</si>
  <si>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</si>
  <si>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</si>
  <si>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</si>
  <si>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</si>
  <si>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</si>
  <si>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</si>
  <si>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</si>
  <si>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</si>
  <si>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</si>
  <si>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</si>
  <si>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</si>
  <si>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</si>
  <si>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</si>
  <si>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</si>
  <si>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</si>
  <si>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</si>
  <si>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</si>
  <si>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</si>
  <si>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</si>
  <si>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</si>
  <si>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</si>
  <si>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</si>
  <si>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</si>
  <si>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</si>
  <si>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</si>
  <si>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</si>
  <si>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</si>
  <si>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</si>
  <si>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</si>
  <si>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</si>
  <si>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</si>
  <si>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</si>
  <si>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</si>
  <si>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</si>
  <si>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</si>
  <si>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</si>
  <si>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</si>
  <si>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</si>
  <si>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</si>
  <si>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</si>
  <si>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</si>
  <si>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</si>
  <si>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</si>
  <si>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</si>
  <si>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</si>
  <si>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</si>
  <si>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</si>
  <si>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</si>
  <si>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</si>
  <si>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</si>
  <si>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</si>
  <si>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</si>
  <si>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</si>
  <si>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</si>
  <si>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</si>
  <si>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</si>
  <si>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</si>
  <si>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</si>
  <si>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</si>
  <si>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</si>
  <si>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</si>
  <si>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</si>
  <si>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</si>
  <si>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</si>
  <si>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</si>
  <si>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</si>
  <si>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</si>
  <si>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</si>
  <si>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</si>
  <si>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</si>
  <si>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</si>
  <si>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</si>
  <si>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</si>
  <si>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</si>
  <si>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</si>
  <si>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</si>
  <si>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</si>
  <si>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</si>
  <si>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</si>
  <si>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</si>
  <si>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</si>
  <si>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</si>
  <si>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</si>
  <si>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</si>
  <si>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</si>
  <si>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</si>
  <si>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</si>
  <si>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</si>
  <si>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</si>
  <si>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</si>
  <si>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</si>
  <si>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</si>
  <si>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</si>
  <si>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</si>
  <si>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</si>
  <si>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</si>
  <si>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</si>
  <si>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</si>
  <si>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</si>
  <si>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</si>
  <si>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</si>
  <si>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</si>
  <si>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</si>
  <si>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</si>
  <si>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</si>
  <si>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</si>
  <si>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</si>
  <si>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</si>
  <si>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</si>
  <si>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</si>
  <si>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</si>
  <si>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</si>
  <si>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</si>
  <si>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</si>
  <si>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</si>
  <si>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</si>
  <si>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</si>
  <si>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</si>
  <si>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</si>
  <si>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</si>
  <si>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</si>
  <si>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</si>
  <si>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</si>
  <si>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</si>
  <si>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</si>
  <si>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</si>
  <si>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</si>
  <si>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</si>
  <si>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</si>
  <si>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</si>
  <si>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</si>
  <si>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</si>
  <si>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</si>
  <si>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</si>
  <si>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</si>
  <si>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</si>
  <si>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</si>
  <si>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</si>
  <si>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</si>
  <si>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</si>
  <si>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</si>
  <si>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</si>
  <si>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</si>
  <si>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</si>
  <si>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</si>
  <si>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</si>
  <si>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</si>
  <si>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</si>
  <si>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</si>
  <si>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</si>
  <si>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</si>
  <si>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</si>
  <si>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</si>
  <si>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</si>
  <si>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</si>
  <si>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</si>
  <si>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</si>
  <si>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</si>
  <si>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</si>
  <si>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</si>
  <si>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</si>
  <si>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</si>
  <si>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</si>
  <si>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</si>
  <si>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</si>
  <si>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</si>
  <si>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</si>
  <si>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</si>
  <si>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</si>
  <si>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</si>
  <si>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</si>
  <si>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</si>
  <si>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</si>
  <si>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</si>
  <si>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</si>
  <si>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</si>
  <si>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</si>
  <si>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</si>
  <si>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</si>
  <si>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</si>
  <si>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</si>
  <si>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</si>
  <si>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</si>
  <si>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</si>
  <si>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</si>
  <si>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</si>
  <si>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</si>
  <si>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</si>
  <si>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</si>
  <si>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</si>
  <si>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</si>
  <si>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</si>
  <si>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</si>
  <si>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</si>
  <si>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</si>
  <si>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</si>
  <si>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</si>
  <si>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</si>
  <si>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</si>
  <si>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</si>
  <si>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</si>
  <si>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</si>
  <si>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</si>
  <si>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</si>
  <si>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</si>
  <si>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</si>
  <si>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</si>
  <si>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</si>
  <si>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</si>
  <si>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</si>
  <si>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</si>
  <si>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</si>
  <si>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</si>
  <si>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</si>
  <si>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</si>
  <si>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</si>
  <si>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</si>
  <si>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</si>
  <si>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</si>
  <si>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</si>
  <si>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</si>
  <si>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</si>
  <si>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</si>
  <si>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</si>
  <si>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</si>
  <si>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</si>
  <si>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</si>
  <si>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</si>
  <si>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</si>
  <si>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</si>
  <si>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</si>
  <si>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</si>
  <si>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</si>
  <si>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</si>
  <si>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</si>
  <si>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</si>
  <si>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</si>
  <si>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</si>
  <si>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</si>
  <si>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</si>
  <si>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</si>
  <si>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</si>
  <si>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</si>
  <si>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</si>
  <si>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</si>
  <si>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</si>
  <si>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</si>
  <si>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</si>
  <si>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</si>
  <si>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</si>
  <si>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</si>
  <si>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</si>
  <si>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</si>
  <si>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</si>
  <si>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</si>
  <si>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</si>
  <si>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</si>
  <si>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</si>
  <si>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</si>
  <si>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</si>
  <si>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</si>
  <si>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</si>
  <si>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</si>
  <si>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</si>
  <si>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</si>
  <si>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</si>
  <si>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</si>
  <si>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</si>
  <si>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</si>
  <si>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</si>
  <si>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</si>
  <si>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</si>
  <si>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</si>
  <si>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</si>
  <si>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</si>
  <si>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</si>
  <si>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</si>
  <si>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</si>
  <si>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</si>
  <si>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</si>
  <si>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</si>
  <si>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</si>
  <si>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</si>
  <si>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</si>
  <si>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</si>
  <si>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</si>
  <si>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</si>
  <si>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</si>
  <si>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</si>
  <si>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</si>
  <si>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</si>
  <si>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</si>
  <si>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</si>
  <si>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</si>
  <si>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</si>
  <si>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</si>
  <si>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</si>
  <si>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</si>
  <si>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</si>
  <si>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</si>
  <si>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</si>
  <si>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</si>
  <si>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</si>
  <si>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</si>
  <si>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</si>
  <si>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</si>
  <si>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</si>
  <si>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</si>
  <si>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</si>
  <si>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</si>
  <si>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</si>
  <si>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</si>
  <si>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</si>
  <si>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</si>
  <si>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</si>
  <si>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</si>
  <si>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</si>
  <si>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</si>
  <si>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</si>
  <si>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</si>
  <si>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</si>
  <si>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</si>
  <si>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</si>
  <si>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</si>
  <si>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</si>
  <si>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</si>
  <si>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</si>
  <si>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</si>
  <si>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</si>
  <si>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</si>
  <si>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</si>
  <si>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</si>
  <si>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</si>
  <si>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</si>
  <si>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</si>
  <si>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</si>
  <si>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</si>
  <si>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</si>
  <si>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</si>
  <si>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</si>
  <si>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</si>
  <si>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</si>
  <si>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</si>
  <si>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</si>
  <si>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</si>
  <si>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</si>
  <si>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</si>
  <si>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</si>
  <si>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</si>
  <si>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</si>
  <si>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</si>
  <si>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</si>
  <si>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</si>
  <si>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</si>
  <si>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</si>
  <si>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</si>
  <si>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</si>
  <si>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</si>
  <si>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</si>
  <si>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</si>
  <si>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</si>
  <si>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</si>
  <si>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</si>
  <si>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</si>
  <si>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</si>
  <si>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</si>
  <si>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</si>
  <si>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</si>
  <si>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</si>
  <si>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</si>
  <si>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</si>
  <si>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</si>
  <si>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</si>
  <si>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</si>
  <si>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</si>
  <si>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</si>
  <si>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</si>
  <si>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</si>
  <si>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</si>
  <si>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</si>
  <si>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</si>
  <si>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</si>
  <si>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</si>
  <si>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</si>
  <si>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</si>
  <si>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</si>
  <si>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</si>
  <si>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</si>
  <si>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</si>
  <si>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</si>
  <si>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</si>
  <si>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</si>
  <si>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</si>
  <si>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</si>
  <si>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</si>
  <si>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</si>
  <si>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</si>
  <si>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</si>
  <si>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</si>
  <si>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</si>
  <si>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</si>
  <si>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</si>
  <si>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</si>
  <si>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</si>
  <si>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</si>
  <si>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</si>
  <si>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</si>
  <si>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</si>
  <si>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</si>
  <si>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</si>
  <si>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</si>
  <si>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</si>
  <si>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</si>
  <si>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</si>
  <si>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</si>
  <si>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</si>
  <si>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</si>
  <si>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</si>
  <si>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</si>
  <si>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</si>
  <si>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</si>
  <si>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</si>
  <si>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</si>
  <si>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</si>
  <si>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</si>
  <si>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</si>
  <si>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</si>
  <si>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</si>
  <si>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</si>
  <si>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</si>
  <si>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</si>
  <si>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</si>
  <si>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</si>
  <si>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</si>
  <si>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</si>
  <si>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</si>
  <si>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</si>
  <si>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</si>
  <si>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</si>
  <si>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</si>
  <si>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</si>
  <si>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</si>
  <si>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</si>
  <si>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</si>
  <si>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</si>
  <si>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</si>
  <si>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</si>
  <si>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</si>
  <si>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</si>
  <si>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</si>
  <si>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</si>
  <si>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</si>
  <si>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</si>
  <si>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</si>
  <si>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</si>
  <si>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</si>
  <si>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</si>
  <si>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</si>
  <si>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</si>
  <si>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</si>
  <si>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</si>
  <si>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</si>
  <si>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</si>
  <si>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</si>
  <si>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</si>
  <si>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</si>
  <si>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</si>
  <si>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</si>
  <si>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</si>
  <si>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</si>
  <si>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</si>
  <si>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</si>
  <si>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</si>
  <si>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</si>
  <si>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</si>
  <si>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</si>
  <si>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</si>
  <si>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</si>
  <si>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</si>
  <si>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</si>
  <si>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</si>
  <si>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</si>
  <si>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</si>
  <si>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</si>
  <si>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</si>
  <si>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</si>
  <si>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</si>
  <si>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</si>
  <si>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</si>
  <si>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</si>
  <si>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</si>
  <si>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</si>
  <si>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</si>
  <si>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</si>
  <si>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</si>
  <si>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</si>
  <si>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</si>
  <si>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</si>
  <si>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</si>
  <si>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</si>
  <si>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</si>
  <si>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</si>
  <si>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</si>
  <si>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</si>
  <si>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</si>
  <si>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</si>
  <si>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</si>
  <si>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</si>
  <si>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</si>
  <si>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</si>
  <si>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</si>
  <si>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</si>
  <si>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</si>
  <si>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</si>
  <si>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</si>
  <si>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</si>
  <si>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</si>
  <si>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</si>
  <si>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</si>
  <si>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</si>
  <si>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</si>
  <si>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</si>
  <si>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</si>
  <si>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</si>
  <si>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</si>
  <si>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</si>
  <si>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</si>
  <si>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</si>
  <si>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</si>
  <si>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</si>
  <si>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</si>
  <si>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</si>
  <si>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</si>
  <si>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</si>
  <si>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</si>
  <si>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</si>
  <si>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</si>
  <si>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</si>
  <si>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</si>
  <si>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</si>
  <si>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</si>
  <si>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</si>
  <si>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</si>
  <si>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</si>
  <si>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</si>
  <si>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</si>
  <si>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</si>
  <si>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</si>
  <si>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</si>
  <si>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</si>
  <si>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</si>
  <si>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</si>
  <si>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</si>
  <si>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</si>
  <si>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</si>
  <si>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</si>
  <si>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</si>
  <si>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</si>
  <si>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</si>
  <si>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</si>
  <si>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</si>
  <si>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</si>
  <si>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</si>
  <si>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</si>
  <si>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</si>
  <si>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</si>
  <si>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</si>
  <si>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</si>
  <si>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</si>
  <si>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</si>
  <si>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</si>
  <si>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</si>
  <si>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</si>
  <si>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</si>
  <si>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</si>
  <si>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</si>
  <si>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</si>
  <si>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</si>
  <si>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</si>
  <si>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</si>
  <si>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</si>
  <si>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</si>
  <si>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</si>
  <si>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</si>
  <si>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</si>
  <si>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</si>
  <si>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</si>
  <si>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</si>
  <si>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</si>
  <si>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</si>
  <si>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</si>
  <si>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</si>
  <si>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</si>
  <si>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</si>
  <si>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</si>
  <si>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</si>
  <si>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</si>
  <si>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</si>
  <si>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</si>
  <si>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</si>
  <si>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</si>
  <si>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</si>
  <si>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</si>
  <si>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</si>
  <si>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</si>
  <si>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</si>
  <si>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</si>
  <si>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</si>
  <si>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</si>
  <si>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</si>
  <si>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</si>
  <si>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</si>
  <si>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</si>
  <si>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</si>
  <si>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</si>
  <si>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</si>
  <si>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</si>
  <si>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</si>
  <si>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</si>
  <si>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</si>
  <si>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</si>
  <si>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</si>
  <si>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</si>
  <si>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</si>
  <si>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</si>
  <si>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</si>
  <si>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</si>
  <si>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</si>
  <si>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</si>
  <si>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</si>
  <si>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</si>
  <si>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</si>
  <si>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</si>
  <si>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</si>
  <si>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</si>
  <si>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</si>
  <si>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</si>
  <si>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</si>
  <si>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</si>
  <si>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</si>
  <si>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</si>
  <si>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</si>
  <si>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</si>
  <si>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</si>
  <si>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</si>
  <si>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</si>
  <si>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</si>
  <si>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</si>
  <si>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</si>
  <si>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</si>
  <si>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</si>
  <si>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</si>
  <si>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</si>
  <si>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</si>
  <si>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</si>
  <si>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</si>
  <si>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</si>
  <si>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</si>
  <si>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</si>
  <si>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</si>
  <si>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</si>
  <si>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</si>
  <si>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</si>
  <si>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</si>
  <si>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</si>
  <si>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</si>
  <si>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</si>
  <si>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</si>
  <si>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</si>
  <si>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</si>
  <si>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</si>
  <si>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</si>
  <si>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</si>
  <si>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</si>
  <si>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</si>
  <si>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</si>
  <si>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</si>
  <si>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</si>
  <si>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</si>
  <si>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</si>
  <si>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</si>
  <si>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</si>
  <si>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</si>
  <si>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</si>
  <si>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</si>
  <si>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</si>
  <si>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</si>
  <si>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</si>
  <si>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</si>
  <si>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</si>
  <si>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</si>
  <si>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</si>
  <si>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</si>
  <si>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</si>
  <si>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</si>
  <si>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</si>
  <si>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</si>
  <si>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</si>
  <si>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</si>
  <si>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</si>
  <si>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</si>
  <si>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</si>
  <si>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</si>
  <si>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</si>
  <si>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</si>
  <si>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</si>
  <si>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</si>
  <si>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</si>
  <si>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</si>
  <si>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</si>
  <si>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</si>
  <si>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</si>
  <si>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</si>
  <si>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</si>
  <si>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</si>
  <si>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</si>
  <si>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</si>
  <si>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</si>
  <si>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</si>
  <si>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</si>
  <si>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</si>
  <si>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</si>
  <si>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</si>
  <si>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</si>
  <si>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</si>
  <si>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</si>
  <si>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</si>
  <si>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</si>
  <si>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</si>
  <si>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</si>
  <si>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</si>
  <si>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</si>
  <si>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</si>
  <si>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</si>
  <si>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</si>
  <si>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</si>
  <si>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</si>
  <si>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</si>
  <si>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</si>
  <si>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</si>
  <si>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</si>
  <si>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</si>
  <si>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</si>
  <si>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</si>
  <si>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</si>
  <si>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</si>
  <si>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</si>
  <si>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</si>
  <si>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</si>
  <si>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</si>
  <si>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</si>
  <si>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</si>
  <si>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</si>
  <si>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</si>
  <si>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</si>
  <si>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</si>
  <si>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</si>
  <si>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</si>
  <si>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</si>
  <si>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</si>
  <si>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</si>
  <si>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</si>
  <si>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</si>
  <si>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</si>
  <si>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</si>
  <si>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</si>
  <si>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</si>
  <si>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</si>
  <si>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</si>
  <si>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</si>
  <si>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</si>
  <si>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</si>
  <si>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</si>
  <si>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</si>
  <si>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</si>
  <si>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</si>
  <si>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</si>
  <si>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</si>
  <si>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</si>
  <si>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</si>
  <si>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</si>
  <si>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</si>
  <si>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</si>
  <si>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</si>
  <si>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</si>
  <si>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</si>
  <si>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</si>
  <si>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</si>
  <si>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</si>
  <si>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</si>
  <si>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</si>
  <si>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</si>
  <si>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</si>
  <si>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</si>
  <si>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</si>
  <si>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</si>
  <si>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</si>
  <si>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</si>
  <si>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</si>
  <si>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</si>
  <si>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</si>
  <si>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</si>
  <si>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</si>
  <si>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</si>
  <si>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</si>
  <si>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</si>
  <si>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</si>
  <si>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</si>
  <si>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</si>
  <si>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</si>
  <si>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</si>
  <si>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</si>
  <si>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</si>
  <si>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</si>
  <si>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</si>
  <si>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</si>
  <si>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</si>
  <si>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</si>
  <si>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</si>
  <si>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</si>
  <si>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</si>
  <si>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</si>
  <si>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</si>
  <si>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</si>
  <si>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</si>
  <si>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</si>
  <si>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</si>
  <si>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</si>
  <si>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</si>
  <si>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</si>
  <si>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</si>
  <si>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</si>
  <si>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</si>
  <si>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</si>
  <si>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</si>
  <si>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</si>
  <si>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</si>
  <si>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</si>
  <si>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</si>
  <si>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</si>
  <si>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</si>
  <si>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</si>
  <si>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</si>
  <si>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</si>
  <si>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</si>
  <si>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</si>
  <si>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</si>
  <si>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</si>
  <si>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</si>
  <si>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</si>
  <si>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</si>
  <si>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</si>
  <si>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</si>
  <si>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</si>
  <si>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</si>
  <si>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</si>
  <si>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</si>
  <si>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</si>
  <si>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</si>
  <si>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</si>
  <si>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</si>
  <si>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</si>
  <si>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</si>
  <si>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</si>
  <si>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</si>
  <si>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</si>
  <si>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</si>
  <si>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</si>
  <si>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</si>
  <si>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</si>
  <si>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</si>
  <si>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</si>
  <si>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</si>
  <si>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</si>
  <si>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</si>
  <si>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</si>
  <si>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</si>
  <si>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</si>
  <si>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</si>
  <si>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</si>
  <si>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</si>
  <si>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</si>
  <si>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</si>
  <si>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</si>
  <si>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</si>
  <si>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</si>
  <si>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</si>
  <si>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</si>
  <si>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</si>
  <si>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</si>
  <si>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</si>
  <si>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</si>
  <si>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</si>
  <si>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</si>
  <si>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</si>
  <si>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</si>
  <si>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</si>
  <si>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</si>
  <si>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</si>
  <si>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</si>
  <si>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</si>
  <si>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</si>
  <si>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</si>
  <si>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</si>
  <si>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</si>
  <si>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</si>
  <si>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</si>
  <si>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</si>
  <si>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</si>
  <si>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</si>
  <si>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</si>
  <si>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</si>
  <si>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</si>
  <si>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</si>
  <si>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</si>
  <si>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</si>
  <si>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</si>
  <si>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</si>
  <si>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</si>
  <si>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</si>
  <si>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</si>
  <si>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</si>
  <si>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</si>
  <si>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</si>
  <si>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</si>
  <si>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</si>
  <si>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</si>
  <si>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</si>
  <si>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</si>
  <si>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</si>
  <si>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</si>
  <si>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</si>
  <si>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</si>
  <si>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</si>
  <si>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</si>
  <si>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</si>
  <si>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</si>
  <si>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</si>
  <si>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</si>
  <si>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</si>
  <si>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</si>
  <si>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</si>
  <si>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</si>
  <si>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</si>
  <si>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</si>
  <si>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</si>
  <si>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</si>
  <si>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</si>
  <si>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</si>
  <si>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</si>
  <si>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</si>
  <si>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</si>
  <si>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</si>
  <si>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</si>
  <si>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</si>
  <si>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</si>
  <si>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</si>
  <si>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</si>
  <si>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</si>
  <si>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</si>
  <si>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</si>
  <si>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</si>
  <si>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</si>
  <si>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</si>
  <si>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</si>
  <si>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</si>
  <si>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</si>
  <si>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</si>
  <si>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</si>
  <si>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</si>
  <si>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</si>
  <si>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</si>
  <si>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</si>
  <si>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</si>
  <si>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</si>
  <si>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</si>
  <si>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</si>
  <si>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</si>
  <si>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</si>
  <si>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</si>
  <si>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</si>
  <si>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</si>
  <si>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</si>
  <si>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</si>
  <si>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</si>
  <si>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</si>
  <si>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</si>
  <si>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</si>
  <si>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</si>
  <si>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</si>
  <si>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</si>
  <si>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</si>
  <si>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</si>
  <si>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</si>
  <si>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</si>
  <si>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</si>
  <si>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</si>
  <si>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</si>
  <si>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</si>
  <si>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</si>
  <si>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</si>
  <si>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</si>
  <si>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</si>
  <si>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</si>
  <si>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</si>
  <si>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</si>
  <si>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</si>
  <si>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</si>
  <si>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</si>
  <si>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</si>
  <si>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</si>
  <si>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</si>
  <si>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</si>
  <si>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</si>
  <si>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</si>
  <si>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</si>
  <si>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</si>
  <si>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</si>
  <si>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</si>
  <si>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</si>
  <si>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</si>
  <si>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</si>
  <si>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</si>
  <si>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</si>
  <si>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</si>
  <si>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</si>
  <si>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</si>
  <si>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</si>
  <si>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</si>
  <si>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</si>
  <si>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</si>
  <si>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</si>
  <si>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</si>
  <si>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</si>
  <si>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</si>
  <si>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</si>
  <si>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</si>
  <si>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</si>
  <si>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</si>
  <si>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</si>
  <si>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</si>
  <si>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</si>
  <si>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</si>
  <si>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</si>
  <si>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</si>
  <si>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</si>
  <si>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</si>
  <si>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</si>
  <si>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</si>
  <si>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</si>
  <si>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</si>
  <si>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</si>
  <si>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</si>
  <si>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</si>
  <si>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</si>
  <si>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</si>
  <si>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</si>
  <si>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</si>
  <si>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</si>
  <si>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</si>
  <si>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</si>
  <si>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</si>
  <si>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</si>
  <si>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</si>
  <si>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</si>
  <si>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</si>
  <si>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</si>
  <si>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</si>
  <si>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</si>
  <si>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</si>
  <si>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</si>
  <si>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</si>
  <si>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</si>
  <si>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</si>
  <si>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</si>
  <si>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</si>
  <si>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</si>
  <si>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</si>
  <si>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</si>
  <si>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</si>
  <si>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</si>
  <si>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</si>
  <si>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</si>
  <si>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</si>
  <si>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</si>
  <si>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</si>
  <si>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</si>
  <si>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</si>
  <si>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</si>
  <si>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</si>
  <si>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</si>
  <si>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</si>
  <si>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</si>
  <si>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</si>
  <si>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</si>
  <si>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</si>
  <si>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</si>
  <si>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</si>
  <si>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</si>
  <si>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</si>
  <si>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</si>
  <si>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</si>
  <si>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</si>
  <si>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</si>
  <si>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</si>
  <si>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</si>
  <si>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</si>
  <si>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</si>
  <si>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</si>
  <si>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</si>
  <si>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</si>
  <si>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</si>
  <si>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</si>
  <si>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</si>
  <si>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</si>
  <si>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</si>
  <si>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</si>
  <si>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</si>
  <si>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</si>
  <si>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</si>
  <si>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</si>
  <si>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</si>
  <si>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</si>
  <si>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</si>
  <si>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</si>
  <si>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</si>
  <si>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</si>
  <si>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</si>
  <si>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</si>
  <si>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</si>
  <si>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</si>
  <si>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</si>
  <si>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</si>
  <si>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</si>
  <si>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</si>
  <si>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</si>
  <si>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</si>
  <si>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</si>
  <si>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</si>
  <si>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</si>
  <si>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</si>
  <si>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</si>
  <si>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</si>
  <si>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</si>
  <si>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</si>
  <si>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</si>
  <si>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</si>
  <si>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</si>
  <si>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</si>
  <si>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</si>
  <si>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</si>
  <si>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</si>
  <si>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</si>
  <si>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</si>
  <si>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</si>
  <si>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</si>
  <si>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</si>
  <si>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</si>
  <si>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</si>
  <si>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</si>
  <si>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</si>
  <si>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</si>
  <si>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</si>
  <si>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</si>
  <si>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</si>
  <si>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</si>
  <si>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</si>
  <si>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</si>
  <si>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</si>
  <si>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</si>
  <si>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</si>
  <si>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</si>
  <si>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</si>
  <si>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</si>
  <si>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</si>
  <si>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</si>
  <si>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</si>
  <si>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</si>
  <si>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</si>
  <si>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</si>
  <si>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</si>
  <si>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</si>
  <si>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</si>
  <si>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</si>
  <si>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</si>
  <si>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</si>
  <si>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</si>
  <si>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</si>
  <si>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</si>
  <si>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</si>
  <si>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</si>
  <si>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</si>
  <si>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</si>
  <si>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</si>
  <si>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</si>
  <si>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</si>
  <si>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</si>
  <si>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</si>
  <si>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</si>
  <si>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</si>
  <si>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</si>
  <si>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</si>
  <si>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</si>
  <si>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</si>
  <si>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</si>
  <si>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</si>
  <si>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</si>
  <si>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</si>
  <si>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</si>
  <si>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</si>
  <si>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</si>
  <si>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</si>
  <si>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</si>
  <si>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</si>
  <si>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</si>
  <si>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</si>
  <si>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</si>
  <si>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</si>
  <si>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</si>
  <si>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</si>
  <si>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</si>
  <si>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</si>
  <si>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</si>
  <si>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</si>
  <si>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</si>
  <si>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</si>
  <si>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</si>
  <si>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</si>
  <si>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</si>
  <si>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</si>
  <si>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</si>
  <si>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</si>
  <si>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</si>
  <si>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</si>
  <si>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</si>
  <si>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</si>
  <si>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</si>
  <si>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</si>
  <si>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</si>
  <si>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</si>
  <si>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</si>
  <si>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</si>
  <si>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</si>
  <si>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</si>
  <si>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</si>
  <si>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</si>
  <si>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</si>
  <si>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</si>
  <si>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</si>
  <si>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</si>
  <si>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</si>
  <si>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</si>
  <si>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</si>
  <si>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</si>
  <si>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</si>
  <si>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</si>
  <si>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</si>
  <si>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</si>
  <si>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</si>
  <si>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</si>
  <si>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</si>
  <si>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</si>
  <si>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</si>
  <si>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</si>
  <si>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</si>
  <si>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</si>
  <si>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</si>
  <si>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</si>
  <si>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</si>
  <si>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</si>
  <si>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</si>
  <si>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</si>
  <si>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</si>
  <si>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</si>
  <si>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</si>
  <si>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</si>
  <si>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</si>
  <si>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</si>
  <si>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</si>
  <si>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</si>
  <si>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</si>
  <si>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</si>
  <si>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</si>
  <si>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</si>
  <si>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</si>
  <si>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</si>
  <si>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</si>
  <si>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</si>
  <si>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</si>
  <si>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</si>
  <si>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</si>
  <si>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</si>
  <si>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</si>
  <si>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</si>
  <si>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</si>
  <si>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</si>
  <si>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</si>
  <si>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</si>
  <si>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</si>
  <si>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</si>
  <si>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</si>
  <si>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</si>
  <si>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</si>
  <si>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</si>
  <si>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</si>
  <si>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</si>
  <si>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</si>
  <si>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</si>
  <si>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</si>
  <si>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</si>
  <si>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</si>
  <si>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</si>
  <si>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</si>
  <si>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</si>
  <si>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</si>
  <si>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</si>
  <si>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</si>
  <si>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</si>
  <si>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</si>
  <si>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</si>
  <si>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</si>
  <si>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</si>
  <si>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</si>
  <si>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</si>
  <si>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</si>
  <si>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</si>
  <si>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</si>
  <si>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</si>
  <si>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</si>
  <si>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</si>
  <si>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</si>
  <si>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</si>
  <si>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</si>
  <si>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</si>
  <si>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</si>
  <si>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</si>
  <si>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</si>
  <si>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</si>
  <si>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</si>
  <si>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</si>
  <si>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</si>
  <si>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</si>
  <si>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</si>
  <si>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</si>
  <si>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</si>
  <si>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</si>
  <si>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</si>
  <si>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</si>
  <si>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</si>
  <si>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</si>
  <si>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</si>
  <si>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</si>
  <si>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</si>
  <si>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</si>
  <si>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</si>
  <si>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</si>
  <si>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</si>
  <si>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</si>
  <si>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</si>
  <si>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</si>
  <si>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</si>
  <si>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</si>
  <si>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</si>
  <si>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</si>
  <si>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</si>
  <si>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</si>
  <si>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</si>
  <si>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</si>
  <si>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</si>
  <si>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</si>
  <si>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</si>
  <si>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</si>
  <si>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</si>
  <si>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</si>
  <si>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</si>
  <si>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</si>
  <si>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</si>
  <si>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</si>
  <si>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</si>
  <si>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</si>
  <si>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</si>
  <si>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</si>
  <si>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</si>
  <si>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</si>
  <si>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</si>
  <si>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</si>
  <si>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</si>
  <si>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</si>
  <si>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</si>
  <si>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</si>
  <si>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</si>
  <si>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</si>
  <si>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</si>
  <si>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</si>
  <si>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</si>
  <si>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</si>
  <si>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</si>
  <si>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</si>
  <si>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</si>
  <si>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</si>
  <si>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</si>
  <si>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</si>
  <si>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</si>
  <si>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</si>
  <si>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</si>
  <si>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</si>
  <si>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</si>
  <si>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</si>
  <si>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</si>
  <si>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</si>
  <si>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</si>
  <si>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</si>
  <si>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</si>
  <si>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</si>
  <si>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</si>
  <si>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</si>
  <si>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</si>
  <si>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</si>
  <si>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</si>
  <si>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</si>
  <si>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</si>
  <si>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</si>
  <si>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</si>
  <si>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</si>
  <si>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</si>
  <si>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</si>
  <si>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</si>
  <si>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</si>
  <si>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</si>
  <si>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</si>
  <si>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</si>
  <si>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</si>
  <si>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</si>
  <si>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</si>
  <si>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</si>
  <si>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</si>
  <si>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</si>
  <si>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</si>
  <si>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</si>
  <si>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</si>
  <si>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</si>
  <si>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</si>
  <si>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</si>
  <si>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</si>
  <si>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</si>
  <si>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</si>
  <si>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</si>
  <si>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</si>
  <si>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</si>
  <si>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</si>
  <si>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</si>
  <si>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</si>
  <si>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</si>
  <si>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</si>
  <si>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</si>
  <si>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</si>
  <si>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</si>
  <si>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</si>
  <si>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</si>
  <si>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</si>
  <si>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</si>
  <si>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</si>
  <si>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</si>
  <si>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</si>
  <si>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</si>
  <si>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</si>
  <si>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</si>
  <si>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</si>
  <si>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</si>
  <si>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</si>
  <si>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</si>
  <si>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</si>
  <si>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</si>
  <si>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</si>
  <si>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</si>
  <si>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</si>
  <si>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</si>
  <si>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</si>
  <si>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</si>
  <si>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</si>
  <si>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</si>
  <si>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</si>
  <si>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</si>
  <si>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</si>
  <si>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</si>
  <si>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</si>
  <si>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</si>
  <si>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</si>
  <si>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</si>
  <si>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</si>
  <si>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</si>
  <si>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</si>
  <si>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</si>
  <si>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</si>
  <si>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</si>
  <si>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</si>
  <si>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</si>
  <si>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</si>
  <si>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</si>
  <si>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</si>
  <si>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</si>
  <si>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</si>
  <si>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</si>
  <si>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</si>
  <si>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</si>
  <si>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</si>
  <si>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</si>
  <si>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</si>
  <si>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</si>
  <si>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</si>
  <si>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</si>
  <si>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</si>
  <si>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</si>
  <si>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</si>
  <si>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</si>
  <si>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</si>
  <si>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</si>
  <si>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</si>
  <si>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</si>
  <si>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</si>
  <si>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</si>
  <si>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</si>
  <si>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</si>
  <si>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</si>
  <si>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</si>
  <si>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</si>
  <si>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</si>
  <si>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</si>
  <si>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</si>
  <si>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</si>
  <si>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</si>
  <si>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</si>
  <si>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</si>
  <si>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</si>
  <si>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</si>
  <si>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</si>
  <si>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</si>
  <si>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</si>
  <si>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</si>
  <si>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</si>
  <si>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</si>
  <si>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</si>
  <si>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</si>
  <si>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</si>
  <si>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</si>
  <si>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</si>
  <si>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</si>
  <si>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</si>
  <si>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</si>
  <si>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</si>
  <si>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</si>
  <si>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</si>
  <si>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</si>
  <si>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</si>
  <si>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</si>
  <si>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</si>
  <si>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</si>
  <si>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</si>
  <si>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</si>
  <si>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</si>
  <si>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</si>
  <si>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</si>
  <si>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</si>
  <si>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</si>
  <si>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</si>
  <si>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</si>
  <si>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</si>
  <si>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</si>
  <si>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</si>
  <si>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</si>
  <si>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</si>
  <si>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</si>
  <si>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</si>
  <si>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</si>
  <si>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</si>
  <si>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</si>
  <si>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</si>
  <si>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</si>
  <si>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</si>
  <si>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</si>
  <si>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</si>
  <si>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</si>
  <si>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</si>
  <si>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</si>
  <si>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</si>
  <si>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</si>
  <si>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</si>
  <si>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</si>
  <si>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</si>
  <si>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</si>
  <si>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</si>
  <si>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</si>
  <si>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</si>
  <si>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</si>
  <si>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</si>
  <si>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</si>
  <si>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</si>
  <si>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</si>
  <si>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</si>
  <si>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</si>
  <si>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</si>
  <si>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</si>
  <si>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</si>
  <si>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</si>
  <si>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</si>
  <si>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</si>
  <si>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</si>
  <si>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</si>
  <si>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</si>
  <si>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</si>
  <si>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</si>
  <si>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</si>
  <si>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</si>
  <si>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</si>
  <si>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</si>
  <si>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</si>
  <si>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</si>
  <si>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</si>
  <si>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</si>
  <si>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</si>
  <si>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</si>
  <si>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</si>
  <si>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</si>
  <si>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</si>
  <si>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</si>
  <si>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</si>
  <si>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</si>
  <si>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</si>
  <si>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</si>
  <si>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</si>
  <si>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</si>
  <si>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</si>
  <si>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</si>
  <si>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</si>
  <si>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</si>
  <si>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</si>
  <si>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</si>
  <si>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</si>
  <si>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</si>
  <si>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</si>
  <si>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</si>
  <si>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</si>
  <si>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</si>
  <si>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</si>
  <si>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</si>
  <si>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</si>
  <si>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</si>
  <si>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</si>
  <si>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</si>
  <si>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</si>
  <si>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</si>
  <si>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</si>
  <si>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</si>
  <si>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</si>
  <si>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</si>
  <si>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</si>
  <si>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</si>
  <si>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</si>
  <si>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</si>
  <si>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</si>
  <si>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</si>
  <si>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</si>
  <si>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</si>
  <si>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</si>
  <si>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</si>
  <si>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</si>
  <si>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</si>
  <si>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</si>
  <si>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</si>
  <si>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</si>
  <si>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</si>
  <si>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</si>
  <si>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</si>
  <si>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</si>
  <si>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</si>
  <si>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</si>
  <si>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</si>
  <si>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</si>
  <si>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</si>
  <si>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</si>
  <si>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</si>
  <si>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</si>
  <si>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</si>
  <si>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</si>
  <si>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</si>
  <si>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</si>
  <si>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</si>
  <si>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</si>
  <si>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</si>
  <si>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</si>
  <si>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</si>
  <si>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</si>
  <si>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</si>
  <si>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</si>
  <si>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</si>
  <si>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</si>
  <si>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</si>
  <si>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</si>
  <si>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</si>
  <si>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</si>
  <si>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</si>
  <si>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</si>
  <si>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</si>
  <si>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</si>
  <si>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</si>
  <si>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</si>
  <si>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</si>
  <si>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</si>
  <si>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</si>
  <si>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</si>
  <si>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</si>
  <si>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</si>
  <si>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</si>
  <si>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</si>
  <si>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</si>
  <si>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</si>
  <si>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</si>
  <si>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</si>
  <si>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</si>
  <si>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</si>
  <si>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</si>
  <si>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</si>
  <si>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</si>
  <si>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</si>
  <si>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</si>
  <si>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</si>
  <si>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</si>
  <si>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</si>
  <si>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</si>
  <si>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</si>
  <si>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</si>
  <si>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</si>
  <si>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</si>
  <si>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</si>
  <si>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</si>
  <si>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</si>
  <si>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</si>
  <si>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</si>
  <si>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</si>
  <si>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</si>
  <si>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</si>
  <si>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</si>
  <si>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</si>
  <si>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</si>
  <si>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</si>
  <si>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</si>
  <si>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</si>
  <si>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</si>
  <si>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</si>
  <si>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</si>
  <si>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</si>
  <si>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</si>
  <si>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</si>
  <si>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</si>
  <si>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</si>
  <si>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</si>
  <si>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</si>
  <si>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</si>
  <si>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</si>
  <si>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</si>
  <si>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</si>
  <si>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</si>
  <si>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</si>
  <si>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</si>
  <si>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</si>
  <si>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</si>
  <si>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</si>
  <si>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</si>
  <si>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</si>
  <si>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</si>
  <si>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</si>
  <si>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</si>
  <si>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</si>
  <si>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</si>
  <si>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</si>
  <si>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</si>
  <si>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</si>
  <si>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</si>
  <si>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</si>
  <si>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</si>
  <si>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</si>
  <si>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</si>
  <si>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</si>
  <si>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</si>
  <si>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</si>
  <si>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</si>
  <si>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</si>
  <si>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</si>
  <si>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</si>
  <si>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</si>
  <si>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</si>
  <si>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</si>
  <si>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</si>
  <si>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</si>
  <si>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</si>
  <si>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</si>
  <si>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</si>
  <si>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</si>
  <si>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</si>
  <si>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</si>
  <si>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</si>
  <si>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</si>
  <si>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</si>
  <si>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</si>
  <si>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</si>
  <si>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</si>
  <si>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</si>
  <si>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</si>
  <si>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</si>
  <si>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</si>
  <si>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</si>
  <si>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</si>
  <si>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</si>
  <si>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</si>
  <si>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</si>
  <si>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</si>
  <si>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</si>
  <si>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</si>
  <si>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</si>
  <si>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</si>
  <si>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</si>
  <si>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</si>
  <si>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</si>
  <si>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</si>
  <si>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</si>
  <si>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</si>
  <si>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</si>
  <si>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</si>
  <si>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</si>
  <si>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</si>
  <si>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</si>
  <si>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</si>
  <si>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</si>
  <si>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</si>
  <si>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</si>
  <si>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</si>
  <si>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</si>
  <si>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</si>
  <si>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</si>
  <si>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</si>
  <si>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</si>
  <si>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</si>
  <si>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</si>
  <si>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</si>
  <si>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</si>
  <si>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</si>
  <si>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</si>
  <si>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</si>
  <si>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</si>
  <si>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</si>
  <si>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</si>
  <si>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</si>
  <si>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</si>
  <si>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</si>
  <si>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</si>
  <si>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</si>
  <si>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</si>
  <si>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</si>
  <si>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</si>
  <si>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</si>
  <si>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</si>
  <si>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</si>
  <si>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</si>
  <si>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</si>
  <si>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</si>
  <si>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</si>
  <si>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</si>
  <si>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</si>
  <si>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</si>
  <si>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</si>
  <si>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</si>
  <si>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</si>
  <si>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</si>
  <si>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</si>
  <si>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</si>
  <si>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</si>
  <si>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</si>
  <si>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</si>
  <si>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</si>
  <si>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</si>
  <si>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</si>
  <si>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</si>
  <si>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</si>
  <si>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</si>
  <si>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</si>
  <si>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</si>
  <si>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</si>
  <si>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</si>
  <si>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</si>
  <si>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</si>
  <si>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</si>
  <si>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</si>
  <si>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</si>
  <si>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</si>
  <si>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</si>
  <si>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</si>
  <si>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</si>
  <si>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</si>
  <si>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</si>
  <si>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</si>
  <si>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</si>
  <si>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</si>
  <si>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</si>
  <si>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</si>
  <si>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</si>
  <si>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</si>
  <si>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</si>
  <si>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</si>
  <si>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</si>
  <si>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</si>
  <si>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</si>
  <si>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</si>
  <si>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</si>
  <si>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</si>
  <si>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</si>
  <si>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</si>
  <si>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</si>
  <si>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</si>
  <si>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</si>
  <si>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</si>
  <si>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</si>
  <si>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</si>
  <si>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</si>
  <si>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</si>
  <si>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</si>
  <si>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</si>
  <si>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</si>
  <si>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</si>
  <si>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</si>
  <si>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</si>
  <si>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</si>
  <si>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</si>
  <si>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</si>
  <si>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</si>
  <si>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</si>
  <si>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</si>
  <si>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</si>
  <si>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</si>
  <si>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</si>
  <si>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</si>
  <si>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</si>
  <si>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</si>
  <si>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</si>
  <si>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</si>
  <si>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</si>
  <si>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</si>
  <si>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</si>
  <si>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</si>
  <si>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</si>
  <si>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</si>
  <si>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</si>
  <si>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</si>
  <si>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</si>
  <si>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</si>
  <si>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</si>
  <si>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</si>
  <si>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</si>
  <si>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</si>
  <si>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</si>
  <si>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</si>
  <si>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</si>
  <si>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</si>
  <si>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</si>
  <si>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</si>
  <si>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</si>
  <si>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</si>
  <si>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</si>
  <si>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</si>
  <si>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</si>
  <si>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</si>
  <si>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</si>
  <si>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</si>
  <si>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</si>
  <si>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</si>
  <si>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</si>
  <si>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</si>
  <si>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</si>
  <si>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</si>
  <si>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</si>
  <si>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</si>
  <si>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</si>
  <si>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</si>
  <si>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</si>
  <si>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</si>
  <si>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</si>
  <si>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</si>
  <si>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</si>
  <si>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</si>
  <si>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</si>
  <si>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</si>
  <si>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</si>
  <si>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</si>
  <si>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</si>
  <si>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</si>
  <si>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</si>
  <si>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</si>
  <si>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</si>
  <si>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</si>
  <si>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</si>
  <si>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</si>
  <si>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</si>
  <si>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</si>
  <si>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</si>
  <si>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</si>
  <si>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</si>
  <si>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</si>
  <si>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</si>
  <si>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</si>
  <si>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</si>
  <si>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</si>
  <si>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</si>
  <si>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</si>
  <si>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</si>
  <si>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</si>
  <si>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</si>
  <si>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</si>
  <si>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</si>
  <si>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</si>
  <si>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</si>
  <si>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</si>
  <si>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</si>
  <si>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</si>
  <si>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</si>
  <si>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</si>
  <si>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</si>
  <si>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</si>
  <si>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</si>
  <si>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</si>
  <si>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</si>
  <si>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</si>
  <si>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</si>
  <si>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</si>
  <si>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</si>
  <si>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</si>
  <si>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</si>
  <si>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</si>
  <si>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</si>
  <si>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</si>
  <si>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</si>
  <si>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</si>
  <si>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</si>
  <si>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</si>
  <si>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</si>
  <si>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</si>
  <si>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</si>
  <si>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</si>
  <si>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</si>
  <si>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</si>
  <si>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</si>
  <si>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</si>
  <si>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</si>
  <si>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</si>
  <si>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</si>
  <si>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</si>
  <si>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</si>
  <si>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</si>
  <si>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</si>
  <si>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</si>
  <si>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</si>
  <si>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</si>
  <si>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</si>
  <si>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</si>
  <si>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</si>
  <si>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</si>
  <si>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</si>
  <si>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</si>
  <si>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</si>
  <si>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</si>
  <si>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</si>
  <si>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</si>
  <si>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</si>
  <si>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</si>
  <si>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</si>
  <si>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</si>
  <si>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</si>
  <si>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</si>
  <si>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</si>
  <si>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</si>
  <si>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</si>
  <si>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</si>
  <si>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</si>
  <si>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</si>
  <si>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</si>
  <si>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</si>
  <si>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</si>
  <si>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</si>
  <si>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</si>
  <si>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</si>
  <si>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</si>
  <si>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</si>
  <si>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</si>
  <si>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</si>
  <si>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</si>
  <si>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</si>
  <si>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</si>
  <si>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</si>
  <si>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</si>
  <si>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</si>
  <si>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</si>
  <si>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</si>
  <si>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</si>
  <si>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</si>
  <si>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</si>
  <si>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</si>
  <si>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</si>
  <si>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</si>
  <si>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</si>
  <si>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</si>
  <si>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</si>
  <si>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</si>
  <si>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</si>
  <si>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</si>
  <si>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</si>
  <si>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</si>
  <si>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</si>
  <si>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</si>
  <si>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</si>
  <si>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</si>
  <si>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</si>
  <si>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</si>
  <si>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</si>
  <si>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</si>
  <si>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</si>
  <si>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</si>
  <si>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</si>
  <si>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</si>
  <si>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</si>
  <si>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</si>
  <si>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</si>
  <si>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</si>
  <si>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</si>
  <si>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</si>
  <si>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</si>
  <si>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</si>
  <si>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</si>
  <si>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</si>
  <si>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</si>
  <si>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</si>
  <si>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</si>
  <si>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</si>
  <si>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</si>
  <si>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</si>
  <si>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</si>
  <si>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</si>
  <si>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</si>
  <si>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</si>
  <si>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</si>
  <si>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</si>
  <si>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</si>
  <si>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</si>
  <si>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</si>
  <si>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</si>
  <si>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</si>
  <si>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</si>
  <si>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</si>
  <si>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</si>
  <si>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</si>
  <si>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</si>
  <si>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</si>
  <si>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</si>
  <si>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</si>
  <si>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</si>
  <si>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</si>
  <si>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</si>
  <si>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</si>
  <si>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</si>
  <si>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</si>
  <si>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</si>
  <si>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</si>
  <si>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</si>
  <si>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</si>
  <si>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</si>
  <si>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</si>
  <si>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</si>
  <si>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</si>
  <si>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</si>
  <si>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</si>
  <si>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</si>
  <si>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</si>
  <si>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</si>
  <si>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</si>
  <si>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</si>
  <si>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</si>
  <si>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</si>
  <si>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</si>
  <si>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</si>
  <si>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</si>
  <si>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</si>
  <si>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</si>
  <si>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</si>
  <si>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</si>
  <si>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</si>
  <si>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</si>
  <si>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</si>
  <si>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</si>
  <si>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</si>
  <si>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</si>
  <si>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</si>
  <si>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</si>
  <si>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</si>
  <si>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</si>
  <si>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</si>
  <si>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</si>
  <si>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</si>
  <si>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</si>
  <si>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</si>
  <si>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</si>
  <si>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</si>
  <si>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</si>
  <si>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</si>
  <si>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</si>
  <si>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</si>
  <si>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</si>
  <si>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</si>
  <si>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</si>
  <si>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</si>
  <si>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</si>
  <si>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</si>
  <si>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</si>
  <si>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</si>
  <si>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</si>
  <si>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</si>
  <si>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</si>
  <si>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</si>
  <si>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</si>
  <si>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</si>
  <si>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</si>
  <si>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</si>
  <si>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</si>
  <si>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</si>
  <si>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</si>
  <si>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</si>
  <si>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</si>
  <si>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</si>
  <si>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</si>
  <si>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</si>
  <si>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</si>
  <si>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</si>
  <si>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</si>
  <si>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</si>
  <si>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</si>
  <si>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</si>
  <si>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</si>
  <si>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</si>
  <si>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</si>
  <si>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</si>
  <si>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</si>
  <si>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</si>
  <si>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</si>
  <si>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</si>
  <si>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</si>
  <si>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</si>
  <si>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</si>
  <si>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</si>
  <si>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</si>
  <si>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</si>
  <si>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</si>
  <si>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</si>
  <si>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</si>
  <si>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</si>
  <si>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</si>
  <si>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</si>
  <si>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</si>
  <si>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</si>
  <si>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</si>
  <si>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</si>
  <si>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</si>
  <si>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</si>
  <si>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</si>
  <si>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</si>
  <si>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</si>
  <si>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</si>
  <si>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</si>
  <si>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</si>
  <si>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</si>
  <si>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</si>
  <si>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</si>
  <si>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</si>
  <si>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</si>
  <si>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</si>
  <si>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</si>
  <si>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</si>
  <si>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</si>
  <si>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</si>
  <si>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</si>
  <si>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</si>
  <si>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</si>
  <si>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</si>
  <si>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</si>
  <si>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</si>
  <si>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</si>
  <si>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</si>
  <si>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</si>
  <si>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</si>
  <si>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</si>
  <si>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</si>
  <si>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</si>
  <si>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</si>
  <si>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</si>
  <si>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</si>
  <si>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</si>
  <si>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</si>
  <si>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</si>
  <si>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</si>
  <si>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</si>
  <si>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</si>
  <si>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</si>
  <si>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</si>
  <si>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</si>
  <si>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</si>
  <si>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</si>
  <si>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</si>
  <si>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</si>
  <si>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</si>
  <si>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</si>
  <si>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</si>
  <si>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</si>
  <si>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</si>
  <si>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</si>
  <si>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</si>
  <si>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</si>
  <si>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</si>
  <si>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</si>
  <si>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</si>
  <si>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</si>
  <si>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</si>
  <si>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</si>
  <si>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</si>
  <si>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</si>
  <si>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</si>
  <si>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</si>
  <si>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</si>
  <si>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</si>
  <si>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</si>
  <si>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</si>
  <si>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</si>
  <si>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</si>
  <si>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</si>
  <si>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</si>
  <si>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</si>
  <si>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</si>
  <si>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</si>
  <si>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</si>
  <si>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</si>
  <si>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</si>
  <si>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</si>
  <si>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</si>
  <si>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</si>
  <si>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</si>
  <si>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</si>
  <si>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</si>
  <si>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</si>
  <si>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</si>
  <si>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</si>
  <si>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</si>
  <si>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</si>
  <si>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</si>
  <si>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</si>
  <si>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</si>
  <si>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</si>
  <si>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</si>
  <si>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</si>
  <si>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</si>
  <si>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</si>
  <si>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</si>
  <si>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</si>
  <si>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</si>
  <si>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</si>
  <si>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</si>
  <si>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</si>
  <si>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</si>
  <si>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</si>
  <si>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</si>
  <si>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</si>
  <si>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</si>
  <si>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</si>
  <si>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</si>
  <si>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</si>
  <si>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</si>
  <si>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</si>
  <si>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</si>
  <si>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</si>
  <si>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</si>
  <si>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</si>
  <si>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</si>
  <si>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</si>
  <si>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</si>
  <si>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</si>
  <si>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</si>
  <si>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</si>
  <si>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</si>
  <si>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</si>
  <si>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</si>
  <si>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</si>
  <si>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</si>
  <si>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</si>
  <si>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</si>
  <si>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</si>
  <si>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</si>
  <si>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</si>
  <si>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</si>
  <si>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</si>
  <si>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</si>
  <si>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</si>
  <si>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</si>
  <si>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</si>
  <si>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</si>
  <si>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</si>
  <si>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</si>
  <si>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</si>
  <si>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</si>
  <si>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</si>
  <si>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</si>
  <si>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</si>
  <si>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</si>
  <si>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</si>
  <si>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</si>
  <si>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</si>
  <si>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</si>
  <si>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</si>
  <si>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</si>
  <si>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</si>
  <si>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</si>
  <si>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</si>
  <si>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</si>
  <si>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</si>
  <si>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</si>
  <si>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</si>
  <si>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</si>
  <si>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</si>
  <si>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</si>
  <si>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</si>
  <si>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</si>
  <si>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</si>
  <si>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</si>
  <si>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</si>
  <si>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</si>
  <si>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</si>
  <si>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</si>
  <si>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</si>
  <si>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</si>
  <si>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</si>
  <si>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</si>
  <si>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</si>
  <si>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</si>
  <si>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</si>
  <si>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</si>
  <si>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</si>
  <si>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</si>
  <si>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</si>
  <si>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</si>
  <si>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</si>
  <si>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</si>
  <si>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</si>
  <si>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</si>
  <si>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</si>
  <si>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</si>
  <si>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</si>
  <si>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</si>
  <si>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</si>
  <si>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</si>
  <si>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</si>
  <si>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</si>
  <si>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</si>
  <si>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</si>
  <si>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</si>
  <si>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</si>
  <si>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</si>
  <si>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</si>
  <si>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</si>
  <si>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</si>
  <si>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</si>
  <si>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</si>
  <si>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</si>
  <si>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</si>
  <si>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</si>
  <si>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</si>
  <si>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</si>
  <si>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</si>
  <si>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</si>
  <si>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</si>
  <si>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</si>
  <si>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</si>
  <si>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</si>
  <si>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</si>
  <si>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</si>
  <si>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</si>
  <si>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</si>
  <si>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</si>
  <si>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</si>
  <si>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</si>
  <si>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</si>
  <si>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</si>
  <si>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</si>
  <si>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</si>
  <si>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</si>
  <si>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</si>
  <si>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</si>
  <si>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</si>
  <si>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</si>
  <si>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</si>
  <si>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</si>
  <si>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</si>
  <si>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</si>
  <si>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</si>
  <si>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</si>
  <si>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</si>
  <si>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</si>
  <si>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</si>
  <si>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</si>
  <si>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</si>
  <si>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</si>
  <si>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</si>
  <si>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</si>
  <si>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</si>
  <si>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</si>
  <si>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</si>
  <si>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</si>
  <si>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</si>
  <si>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</si>
  <si>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</si>
  <si>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</si>
  <si>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</si>
  <si>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</si>
  <si>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</si>
  <si>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</si>
  <si>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</si>
  <si>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</si>
  <si>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</si>
  <si>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</si>
  <si>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</si>
  <si>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</si>
  <si>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</si>
  <si>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</si>
  <si>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</si>
  <si>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</si>
  <si>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</si>
  <si>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</si>
  <si>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</si>
  <si>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</si>
  <si>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</si>
  <si>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</si>
  <si>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</si>
  <si>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</si>
  <si>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</si>
  <si>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</si>
  <si>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</si>
  <si>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</si>
  <si>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</si>
  <si>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</si>
  <si>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</si>
  <si>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</si>
  <si>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</si>
  <si>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</si>
  <si>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</si>
  <si>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</si>
  <si>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</si>
  <si>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</si>
  <si>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</si>
  <si>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</si>
  <si>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</si>
  <si>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</si>
  <si>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</si>
  <si>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</si>
  <si>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</si>
  <si>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</si>
  <si>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</si>
  <si>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</si>
  <si>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</si>
  <si>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</si>
  <si>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</si>
  <si>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</si>
  <si>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</si>
  <si>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</si>
  <si>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</si>
  <si>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</si>
  <si>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</si>
  <si>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</si>
  <si>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</si>
  <si>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</si>
  <si>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</si>
  <si>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</si>
  <si>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</si>
  <si>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</si>
  <si>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</si>
  <si>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</si>
  <si>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</si>
  <si>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</si>
  <si>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</si>
  <si>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</si>
  <si>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</si>
  <si>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</si>
  <si>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</si>
  <si>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</si>
  <si>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</si>
  <si>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</si>
  <si>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</si>
  <si>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</si>
  <si>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</si>
  <si>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</si>
  <si>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</si>
  <si>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</si>
  <si>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</si>
  <si>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</si>
  <si>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</si>
  <si>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</si>
  <si>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</si>
  <si>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</si>
  <si>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</si>
  <si>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</si>
  <si>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</si>
  <si>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</si>
  <si>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</si>
  <si>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</si>
  <si>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</si>
  <si>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</si>
  <si>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</si>
  <si>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</si>
  <si>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</si>
  <si>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</si>
  <si>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</si>
  <si>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</si>
  <si>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</si>
  <si>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</si>
  <si>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</si>
  <si>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</si>
  <si>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</si>
  <si>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</si>
  <si>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</si>
  <si>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</si>
  <si>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</si>
  <si>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</si>
  <si>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</si>
  <si>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</si>
  <si>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</si>
  <si>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</si>
  <si>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</si>
  <si>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</si>
  <si>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</si>
  <si>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</si>
  <si>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</si>
  <si>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</si>
  <si>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</si>
  <si>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</si>
  <si>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</si>
  <si>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</si>
  <si>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</si>
  <si>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</si>
  <si>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</si>
  <si>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</si>
  <si>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</si>
  <si>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</si>
  <si>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</si>
  <si>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</si>
  <si>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</si>
  <si>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</si>
  <si>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</si>
  <si>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</si>
  <si>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</si>
  <si>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</si>
  <si>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</si>
  <si>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</si>
  <si>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</si>
  <si>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</si>
  <si>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</si>
  <si>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</si>
  <si>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</si>
  <si>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</si>
  <si>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</si>
  <si>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</si>
  <si>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</si>
  <si>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</si>
  <si>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</si>
  <si>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</si>
  <si>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</si>
  <si>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</si>
  <si>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</si>
  <si>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</si>
  <si>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</si>
  <si>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</si>
  <si>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</si>
  <si>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</si>
  <si>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</si>
  <si>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</si>
  <si>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</si>
  <si>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</si>
  <si>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</si>
  <si>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</si>
  <si>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</si>
  <si>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</si>
  <si>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</si>
  <si>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</si>
  <si>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</si>
  <si>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</si>
  <si>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</si>
  <si>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</si>
  <si>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</si>
  <si>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</si>
  <si>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</si>
  <si>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</si>
  <si>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</si>
  <si>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</si>
  <si>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</si>
  <si>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</si>
  <si>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</si>
  <si>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</si>
  <si>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</si>
  <si>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</si>
  <si>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</si>
  <si>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</si>
  <si>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</si>
  <si>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</si>
  <si>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</si>
  <si>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</si>
  <si>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</si>
  <si>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</si>
  <si>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</si>
  <si>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</si>
  <si>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</si>
  <si>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</si>
  <si>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</si>
  <si>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</si>
  <si>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</si>
  <si>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</si>
  <si>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</si>
  <si>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</si>
  <si>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</si>
  <si>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</si>
  <si>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</si>
  <si>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</si>
  <si>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</si>
  <si>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</si>
  <si>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</si>
  <si>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</si>
  <si>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</si>
  <si>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</si>
  <si>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</si>
  <si>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</si>
  <si>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</si>
  <si>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</si>
  <si>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</si>
  <si>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</si>
  <si>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</si>
  <si>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</si>
  <si>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</si>
  <si>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</si>
  <si>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</si>
  <si>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</si>
  <si>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</si>
  <si>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</si>
  <si>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</si>
  <si>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</si>
  <si>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</si>
  <si>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</si>
  <si>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</si>
  <si>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</si>
  <si>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</si>
  <si>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</si>
  <si>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</si>
  <si>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</si>
  <si>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</si>
  <si>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</si>
  <si>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</si>
  <si>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</si>
  <si>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</si>
  <si>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</si>
  <si>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</si>
  <si>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</si>
  <si>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</si>
  <si>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</si>
  <si>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</si>
  <si>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</si>
  <si>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</si>
  <si>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</si>
  <si>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</si>
  <si>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</si>
  <si>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</si>
  <si>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</si>
  <si>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</si>
  <si>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</si>
  <si>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</si>
  <si>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</si>
  <si>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</si>
  <si>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</si>
  <si>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</si>
  <si>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</si>
  <si>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</si>
  <si>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</si>
  <si>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</si>
  <si>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</si>
  <si>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</si>
  <si>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</si>
  <si>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</si>
  <si>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</si>
  <si>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</si>
  <si>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</si>
  <si>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</si>
  <si>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</si>
  <si>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</si>
  <si>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</si>
  <si>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</si>
  <si>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</si>
  <si>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</si>
  <si>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</si>
  <si>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</si>
  <si>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</si>
  <si>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</si>
  <si>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</si>
  <si>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</si>
  <si>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</si>
  <si>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</si>
  <si>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</si>
  <si>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</si>
  <si>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</si>
  <si>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</si>
  <si>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</si>
  <si>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</si>
  <si>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</si>
  <si>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</si>
  <si>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</si>
  <si>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</si>
  <si>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</si>
  <si>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</si>
  <si>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</si>
  <si>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</si>
  <si>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</si>
  <si>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</si>
  <si>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</si>
  <si>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</si>
  <si>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</si>
  <si>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</si>
  <si>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</si>
  <si>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</si>
  <si>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</si>
  <si>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</si>
  <si>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</si>
  <si>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</si>
  <si>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</si>
  <si>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</si>
  <si>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</si>
  <si>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</si>
  <si>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</si>
  <si>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</si>
  <si>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</si>
  <si>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</si>
  <si>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</si>
  <si>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</si>
  <si>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</si>
  <si>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</si>
  <si>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</si>
  <si>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</si>
  <si>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</si>
  <si>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</si>
  <si>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</si>
  <si>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</si>
  <si>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</si>
  <si>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</si>
  <si>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</si>
  <si>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</si>
  <si>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</si>
  <si>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</si>
  <si>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</si>
  <si>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</si>
  <si>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</si>
  <si>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</si>
  <si>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</si>
  <si>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</si>
  <si>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</si>
  <si>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</si>
  <si>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</si>
  <si>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</si>
  <si>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</si>
  <si>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</si>
  <si>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</si>
  <si>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</si>
  <si>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</si>
  <si>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</si>
  <si>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</si>
  <si>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</si>
  <si>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</si>
  <si>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</si>
  <si>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</si>
  <si>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</si>
  <si>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</si>
  <si>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</si>
  <si>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</si>
  <si>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</si>
  <si>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</si>
  <si>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</si>
  <si>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</si>
  <si>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</si>
  <si>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</si>
  <si>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</si>
  <si>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</si>
  <si>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</si>
  <si>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</si>
  <si>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</si>
  <si>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</si>
  <si>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</si>
  <si>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</si>
  <si>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</si>
  <si>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</si>
  <si>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</si>
  <si>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</si>
  <si>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</si>
  <si>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</si>
  <si>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</si>
  <si>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</si>
  <si>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</si>
  <si>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</si>
  <si>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</si>
  <si>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</si>
  <si>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</si>
  <si>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</si>
  <si>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</si>
  <si>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</si>
  <si>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</si>
  <si>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</si>
  <si>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</si>
  <si>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</si>
  <si>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</si>
  <si>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</si>
  <si>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</si>
  <si>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</si>
  <si>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</si>
  <si>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</si>
  <si>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</si>
  <si>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</si>
  <si>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</si>
  <si>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</si>
  <si>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</si>
  <si>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</si>
  <si>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</si>
  <si>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</si>
  <si>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</si>
  <si>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</si>
  <si>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</si>
  <si>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</si>
  <si>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</si>
  <si>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</si>
  <si>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</si>
  <si>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</si>
  <si>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</si>
  <si>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</si>
  <si>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</si>
  <si>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</si>
  <si>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</si>
  <si>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</si>
  <si>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</si>
  <si>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</si>
  <si>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</si>
  <si>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</si>
  <si>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</si>
  <si>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</si>
  <si>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</si>
  <si>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</si>
  <si>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</si>
  <si>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</si>
  <si>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</si>
  <si>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</si>
  <si>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</si>
  <si>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</si>
  <si>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</si>
  <si>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</si>
  <si>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</si>
  <si>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</si>
  <si>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</si>
  <si>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</si>
  <si>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</si>
  <si>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</si>
  <si>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</si>
  <si>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</si>
  <si>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</si>
  <si>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</si>
  <si>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</si>
  <si>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</si>
  <si>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</si>
  <si>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</si>
  <si>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</si>
  <si>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</si>
  <si>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</si>
  <si>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</si>
  <si>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</si>
  <si>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</si>
  <si>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</si>
  <si>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</si>
  <si>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</si>
  <si>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</si>
  <si>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</si>
  <si>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</si>
  <si>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</si>
  <si>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</si>
  <si>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</si>
  <si>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</si>
  <si>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</si>
  <si>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</si>
  <si>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</si>
  <si>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</si>
  <si>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</si>
  <si>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</si>
  <si>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</si>
  <si>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</si>
  <si>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</si>
  <si>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</si>
  <si>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</si>
  <si>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</si>
  <si>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</si>
  <si>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</si>
  <si>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</si>
  <si>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</si>
  <si>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</si>
  <si>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</si>
  <si>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</si>
  <si>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</si>
  <si>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</si>
  <si>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</si>
  <si>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</si>
  <si>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</si>
  <si>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</si>
  <si>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</si>
  <si>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</si>
  <si>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</si>
  <si>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</si>
  <si>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</si>
  <si>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</si>
  <si>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</si>
  <si>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</si>
  <si>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</si>
  <si>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</si>
  <si>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</si>
  <si>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</si>
  <si>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</si>
  <si>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</si>
  <si>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</si>
  <si>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</si>
  <si>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</si>
  <si>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</si>
  <si>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</si>
  <si>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</si>
  <si>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</si>
  <si>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</si>
  <si>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</si>
  <si>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</si>
  <si>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</si>
  <si>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</si>
  <si>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</si>
  <si>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</si>
  <si>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</si>
  <si>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</si>
  <si>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</si>
  <si>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</si>
  <si>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</si>
  <si>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</si>
  <si>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</si>
  <si>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</si>
  <si>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</si>
  <si>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</si>
  <si>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</si>
  <si>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</si>
  <si>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</si>
  <si>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</si>
  <si>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</si>
  <si>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</si>
  <si>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</si>
  <si>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</si>
  <si>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</si>
  <si>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</si>
  <si>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</si>
  <si>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</si>
  <si>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</si>
  <si>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</si>
  <si>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</si>
  <si>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</si>
  <si>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</si>
  <si>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</si>
  <si>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</si>
  <si>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</si>
  <si>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</si>
  <si>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</si>
  <si>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</si>
  <si>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</si>
  <si>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</si>
  <si>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</si>
  <si>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</si>
  <si>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</si>
  <si>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</si>
  <si>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</si>
  <si>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</si>
  <si>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</si>
  <si>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</si>
  <si>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</si>
  <si>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</si>
  <si>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</si>
  <si>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</si>
  <si>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</si>
  <si>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</si>
  <si>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</si>
  <si>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</si>
  <si>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</si>
  <si>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</si>
  <si>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</si>
  <si>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</si>
  <si>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</si>
  <si>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</si>
  <si>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</si>
  <si>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</si>
  <si>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</si>
  <si>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</si>
  <si>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</si>
  <si>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</si>
  <si>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</si>
  <si>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</si>
  <si>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</si>
  <si>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</si>
  <si>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</si>
  <si>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</si>
  <si>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</si>
  <si>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</si>
  <si>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</si>
  <si>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</si>
  <si>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</si>
  <si>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</si>
  <si>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</si>
  <si>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</si>
  <si>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</si>
  <si>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</si>
  <si>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</si>
  <si>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</si>
  <si>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</si>
  <si>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</si>
  <si>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</si>
  <si>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</si>
  <si>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</si>
  <si>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</si>
  <si>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</si>
  <si>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</si>
  <si>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</si>
  <si>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</si>
  <si>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</si>
  <si>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</si>
  <si>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</si>
  <si>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</si>
  <si>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</si>
  <si>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</si>
  <si>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</si>
  <si>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</si>
  <si>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</si>
  <si>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</si>
  <si>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</si>
  <si>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</si>
  <si>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</si>
  <si>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</si>
  <si>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</si>
  <si>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</si>
  <si>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</si>
  <si>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</si>
  <si>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</si>
  <si>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</si>
  <si>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</si>
  <si>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</si>
  <si>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</si>
  <si>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</si>
  <si>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</si>
  <si>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</si>
  <si>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</si>
  <si>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</si>
  <si>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</si>
  <si>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</si>
  <si>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</si>
  <si>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</si>
  <si>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</si>
  <si>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</si>
  <si>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</si>
  <si>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</si>
  <si>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</si>
  <si>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</si>
  <si>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</si>
  <si>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</si>
  <si>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</si>
  <si>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</si>
  <si>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</si>
  <si>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</si>
  <si>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</si>
  <si>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</si>
  <si>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</si>
  <si>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</si>
  <si>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</si>
  <si>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</si>
  <si>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</si>
  <si>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</si>
  <si>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</si>
  <si>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</si>
  <si>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</si>
  <si>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</si>
  <si>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</si>
  <si>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</si>
  <si>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</si>
  <si>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</si>
  <si>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</si>
  <si>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</si>
  <si>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</si>
  <si>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</si>
  <si>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</si>
  <si>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</si>
  <si>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</si>
  <si>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</si>
  <si>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</si>
  <si>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</si>
  <si>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</si>
  <si>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</si>
  <si>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</si>
  <si>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</si>
  <si>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</si>
  <si>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</si>
  <si>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</si>
  <si>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</si>
  <si>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</si>
  <si>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</si>
  <si>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</si>
  <si>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</si>
  <si>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</si>
  <si>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</si>
  <si>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</si>
  <si>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</si>
  <si>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</si>
  <si>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</si>
  <si>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</si>
  <si>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</si>
  <si>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</si>
  <si>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</si>
  <si>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</si>
  <si>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</si>
  <si>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</si>
  <si>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</si>
  <si>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</si>
  <si>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</si>
  <si>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</si>
  <si>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</si>
  <si>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</si>
  <si>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</si>
  <si>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</si>
  <si>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</si>
  <si>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</si>
  <si>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</si>
  <si>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</si>
  <si>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</si>
  <si>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</si>
  <si>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</si>
  <si>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</si>
  <si>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</si>
  <si>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</si>
  <si>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</si>
  <si>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</si>
  <si>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</si>
  <si>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</si>
  <si>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</si>
  <si>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</si>
  <si>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</si>
  <si>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</si>
  <si>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</si>
  <si>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</si>
  <si>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</si>
  <si>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</si>
  <si>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</si>
  <si>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</si>
  <si>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</si>
  <si>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</si>
  <si>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</si>
  <si>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</si>
  <si>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</si>
  <si>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</si>
  <si>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</si>
  <si>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</si>
  <si>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</si>
  <si>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</si>
  <si>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</si>
  <si>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</si>
  <si>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</si>
  <si>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</si>
  <si>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</si>
  <si>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</si>
  <si>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</si>
  <si>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</si>
  <si>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</si>
  <si>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</si>
  <si>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</si>
  <si>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</si>
  <si>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</si>
  <si>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</si>
  <si>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</si>
  <si>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</si>
  <si>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</si>
  <si>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</si>
  <si>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</si>
  <si>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</si>
  <si>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</si>
  <si>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</si>
  <si>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</si>
  <si>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</si>
  <si>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</si>
  <si>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</si>
  <si>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</si>
  <si>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</si>
  <si>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</si>
  <si>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</si>
  <si>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</si>
  <si>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</si>
  <si>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</si>
  <si>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</si>
  <si>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</si>
  <si>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</si>
  <si>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</si>
  <si>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</si>
  <si>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</si>
  <si>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</si>
  <si>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</si>
  <si>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</si>
  <si>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</si>
  <si>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</si>
  <si>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</si>
  <si>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</si>
  <si>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</si>
  <si>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</si>
  <si>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</si>
  <si>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</si>
  <si>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</si>
  <si>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</si>
  <si>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</si>
  <si>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</si>
  <si>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</si>
  <si>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</si>
  <si>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</si>
  <si>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</si>
  <si>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</si>
  <si>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</si>
  <si>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</si>
  <si>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</si>
  <si>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</si>
  <si>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</si>
  <si>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</si>
  <si>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</si>
  <si>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</si>
  <si>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</si>
  <si>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</si>
  <si>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</si>
  <si>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</si>
  <si>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</si>
  <si>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</si>
  <si>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</si>
  <si>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</si>
  <si>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</si>
  <si>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</si>
  <si>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</si>
  <si>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</si>
  <si>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</si>
  <si>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</si>
  <si>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</si>
  <si>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</si>
  <si>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</si>
  <si>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</si>
  <si>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</si>
  <si>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</si>
  <si>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</si>
  <si>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</si>
  <si>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</si>
  <si>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</si>
  <si>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</si>
  <si>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</si>
  <si>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</si>
  <si>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</si>
  <si>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</si>
  <si>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</si>
  <si>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</si>
  <si>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</si>
  <si>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</si>
  <si>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</si>
  <si>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</si>
  <si>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</si>
  <si>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</si>
  <si>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</si>
  <si>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</si>
  <si>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</si>
  <si>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</si>
  <si>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</si>
  <si>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</si>
  <si>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</si>
  <si>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</si>
  <si>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</si>
  <si>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</si>
  <si>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</si>
  <si>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</si>
  <si>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</si>
  <si>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</si>
  <si>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</si>
  <si>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</si>
  <si>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</si>
  <si>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</si>
  <si>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</si>
  <si>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</si>
  <si>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</si>
  <si>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</si>
  <si>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</si>
  <si>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</si>
  <si>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</si>
  <si>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</si>
  <si>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</si>
  <si>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</si>
  <si>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</si>
  <si>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</si>
  <si>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</si>
  <si>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</si>
  <si>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</si>
  <si>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</si>
  <si>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</si>
  <si>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</si>
  <si>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</si>
  <si>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</si>
  <si>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</si>
  <si>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</si>
  <si>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</si>
  <si>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</si>
  <si>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</si>
  <si>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</si>
  <si>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</si>
  <si>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</si>
  <si>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</si>
  <si>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</si>
  <si>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</si>
  <si>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</si>
  <si>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</si>
  <si>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</si>
  <si>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</si>
  <si>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</si>
  <si>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</si>
  <si>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</si>
  <si>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</si>
  <si>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</si>
  <si>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</si>
  <si>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</si>
  <si>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</si>
  <si>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</si>
  <si>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</si>
  <si>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</si>
  <si>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</si>
  <si>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</si>
  <si>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</si>
  <si>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</si>
  <si>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</si>
  <si>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</si>
  <si>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</si>
  <si>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</si>
  <si>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</si>
  <si>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</si>
  <si>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</si>
  <si>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</si>
  <si>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</si>
  <si>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</si>
  <si>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</si>
  <si>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</si>
  <si>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</si>
  <si>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</si>
  <si>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</si>
  <si>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</si>
  <si>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</si>
  <si>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</si>
  <si>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</si>
  <si>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</si>
  <si>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</si>
  <si>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</si>
  <si>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</si>
  <si>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</si>
  <si>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</si>
  <si>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</si>
  <si>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</si>
  <si>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</si>
  <si>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</si>
  <si>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</si>
  <si>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</si>
  <si>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</si>
  <si>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</si>
  <si>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</si>
  <si>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</si>
  <si>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</si>
  <si>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</si>
  <si>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</si>
  <si>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</si>
  <si>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</si>
  <si>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</si>
  <si>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</si>
  <si>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</si>
  <si>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</si>
  <si>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</si>
  <si>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</si>
  <si>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</si>
  <si>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</si>
  <si>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</si>
  <si>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</si>
  <si>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</si>
  <si>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</si>
  <si>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</si>
  <si>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</si>
  <si>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</si>
  <si>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</si>
  <si>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</si>
  <si>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</si>
  <si>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</si>
  <si>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</si>
  <si>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</si>
  <si>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</si>
  <si>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</si>
  <si>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</si>
  <si>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</si>
  <si>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</si>
  <si>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</si>
  <si>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</si>
  <si>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</si>
  <si>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</si>
  <si>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</si>
  <si>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</si>
  <si>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</si>
  <si>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</si>
  <si>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</si>
  <si>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</si>
  <si>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</si>
  <si>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</si>
  <si>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</si>
  <si>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</si>
  <si>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</si>
  <si>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</si>
  <si>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</si>
  <si>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</si>
  <si>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</si>
  <si>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</si>
  <si>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</si>
  <si>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</si>
  <si>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</si>
  <si>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</si>
  <si>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</si>
  <si>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</si>
  <si>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</si>
  <si>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</si>
  <si>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</si>
  <si>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</si>
  <si>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</si>
  <si>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</si>
  <si>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</si>
  <si>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</si>
  <si>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</si>
  <si>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</si>
  <si>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</si>
  <si>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</si>
  <si>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</si>
  <si>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</si>
  <si>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</si>
  <si>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</si>
  <si>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</si>
  <si>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</si>
  <si>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</si>
  <si>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</si>
  <si>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</si>
  <si>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</si>
  <si>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</si>
  <si>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</si>
  <si>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</si>
  <si>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</si>
  <si>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</si>
  <si>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</si>
  <si>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</si>
  <si>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</si>
  <si>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</si>
  <si>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</si>
  <si>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</si>
  <si>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</si>
  <si>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</si>
  <si>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</si>
  <si>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</si>
  <si>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</si>
  <si>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</si>
  <si>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</si>
  <si>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</si>
  <si>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</si>
  <si>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</si>
  <si>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</si>
  <si>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</si>
  <si>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</si>
  <si>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</si>
  <si>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</si>
  <si>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</si>
  <si>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</si>
  <si>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</si>
  <si>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</si>
  <si>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</si>
  <si>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</si>
  <si>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</si>
  <si>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</si>
  <si>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</si>
  <si>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</si>
  <si>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</si>
  <si>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</si>
  <si>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</si>
  <si>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</si>
  <si>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</si>
  <si>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</si>
  <si>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</si>
  <si>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</si>
  <si>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</si>
  <si>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</si>
  <si>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</si>
  <si>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</si>
  <si>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</si>
  <si>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</si>
  <si>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</si>
  <si>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</si>
  <si>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</si>
  <si>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</si>
  <si>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</si>
  <si>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</si>
  <si>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</si>
  <si>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</si>
  <si>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</si>
  <si>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</si>
  <si>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</si>
  <si>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</si>
  <si>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</si>
  <si>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</si>
  <si>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</si>
  <si>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</si>
  <si>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</si>
  <si>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</si>
  <si>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</si>
  <si>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</si>
  <si>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</si>
  <si>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</si>
  <si>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</si>
  <si>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</si>
  <si>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</si>
  <si>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</si>
  <si>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</si>
  <si>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</si>
  <si>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</si>
  <si>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</si>
  <si>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</si>
  <si>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</si>
  <si>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</si>
  <si>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</si>
  <si>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</si>
  <si>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</si>
  <si>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</si>
  <si>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</si>
  <si>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</si>
  <si>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</si>
  <si>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</si>
  <si>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</si>
  <si>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</si>
  <si>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</si>
  <si>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</si>
  <si>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</si>
  <si>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</si>
  <si>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</si>
  <si>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</si>
  <si>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</si>
  <si>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</si>
  <si>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</si>
  <si>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</si>
  <si>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</si>
  <si>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</si>
  <si>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</si>
  <si>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</si>
  <si>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</si>
  <si>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</si>
  <si>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</si>
  <si>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</si>
  <si>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</si>
  <si>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</si>
  <si>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</si>
  <si>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</si>
  <si>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</si>
  <si>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</si>
  <si>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</si>
  <si>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</si>
  <si>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</si>
  <si>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</si>
  <si>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</si>
  <si>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</si>
  <si>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</si>
  <si>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</si>
  <si>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</si>
  <si>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</si>
  <si>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</si>
  <si>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</si>
  <si>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</si>
  <si>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</si>
  <si>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</si>
  <si>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</si>
  <si>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</si>
  <si>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</si>
  <si>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</si>
  <si>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</si>
  <si>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</si>
  <si>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</si>
  <si>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</si>
  <si>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</si>
  <si>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</si>
  <si>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</si>
  <si>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</si>
  <si>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</si>
  <si>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</si>
  <si>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</si>
  <si>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</si>
  <si>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</si>
  <si>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</si>
  <si>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</si>
  <si>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</si>
  <si>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</si>
  <si>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</si>
  <si>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</si>
  <si>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</si>
  <si>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</si>
  <si>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</si>
  <si>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</si>
  <si>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</si>
  <si>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</si>
  <si>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</si>
  <si>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</si>
  <si>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</si>
  <si>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</si>
  <si>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</si>
  <si>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</si>
  <si>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</si>
  <si>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</si>
  <si>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</si>
  <si>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</si>
  <si>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</si>
  <si>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</si>
  <si>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</si>
  <si>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</si>
  <si>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</si>
  <si>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</si>
  <si>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</si>
  <si>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</si>
  <si>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</si>
  <si>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</si>
  <si>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</si>
  <si>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</si>
  <si>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</si>
  <si>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</si>
  <si>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</si>
  <si>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</si>
  <si>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</si>
  <si>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</si>
  <si>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</si>
  <si>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</si>
  <si>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</si>
  <si>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</si>
  <si>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</si>
  <si>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</si>
  <si>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</si>
  <si>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</si>
  <si>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</si>
  <si>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</si>
  <si>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</si>
  <si>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</si>
  <si>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</si>
  <si>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</si>
  <si>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</si>
  <si>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</si>
  <si>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</si>
  <si>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</si>
  <si>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</si>
  <si>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</si>
  <si>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</si>
  <si>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</si>
  <si>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</si>
  <si>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</si>
  <si>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</si>
  <si>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</si>
  <si>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</si>
  <si>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</si>
  <si>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</si>
  <si>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</si>
  <si>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</si>
  <si>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</si>
  <si>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</si>
  <si>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</si>
  <si>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</si>
  <si>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</si>
  <si>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</si>
  <si>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</si>
  <si>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</si>
  <si>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</si>
  <si>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</si>
  <si>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</si>
  <si>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</si>
  <si>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</si>
  <si>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</si>
  <si>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</si>
  <si>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</si>
  <si>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</si>
  <si>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</si>
  <si>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</si>
  <si>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</si>
  <si>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</si>
  <si>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</si>
  <si>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</si>
  <si>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</si>
  <si>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</si>
  <si>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</si>
  <si>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</si>
  <si>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</si>
  <si>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</si>
  <si>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</si>
  <si>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</si>
  <si>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</si>
  <si>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</si>
  <si>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</si>
  <si>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</si>
  <si>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</si>
  <si>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</si>
  <si>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</si>
  <si>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</si>
  <si>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</si>
  <si>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</si>
  <si>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</si>
  <si>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</si>
  <si>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</si>
  <si>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</si>
  <si>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</si>
  <si>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</si>
  <si>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</si>
  <si>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</si>
  <si>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</si>
  <si>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</si>
  <si>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</si>
  <si>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</si>
  <si>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</si>
  <si>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</si>
  <si>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</si>
  <si>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</si>
  <si>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</si>
  <si>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</si>
  <si>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</si>
  <si>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</si>
  <si>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</si>
  <si>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</si>
  <si>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</si>
  <si>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</si>
  <si>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</si>
  <si>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</si>
  <si>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</si>
  <si>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</si>
  <si>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</si>
  <si>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</si>
  <si>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</si>
  <si>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</si>
  <si>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</si>
  <si>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</si>
  <si>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</si>
  <si>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</si>
  <si>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</si>
  <si>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</si>
  <si>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</si>
  <si>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</si>
  <si>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</si>
  <si>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</si>
  <si>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</si>
  <si>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</si>
  <si>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</si>
  <si>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</si>
  <si>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</si>
  <si>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</si>
  <si>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</si>
  <si>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</si>
  <si>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</si>
  <si>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</si>
  <si>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</si>
  <si>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</si>
  <si>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</si>
  <si>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</si>
  <si>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</si>
  <si>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</si>
  <si>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</si>
  <si>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</si>
  <si>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</si>
  <si>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</si>
  <si>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</si>
  <si>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</si>
  <si>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</si>
  <si>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</si>
  <si>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</si>
  <si>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</si>
  <si>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</si>
  <si>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</si>
  <si>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</si>
  <si>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</si>
  <si>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</si>
  <si>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</si>
  <si>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</si>
  <si>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</si>
  <si>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</si>
  <si>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</si>
  <si>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</si>
  <si>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</si>
  <si>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</si>
  <si>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</si>
  <si>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</si>
  <si>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</si>
  <si>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</si>
  <si>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</si>
  <si>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</si>
  <si>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</si>
  <si>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</si>
  <si>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</si>
  <si>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</si>
  <si>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</si>
  <si>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</si>
  <si>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</si>
  <si>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</si>
  <si>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</si>
  <si>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</si>
  <si>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</si>
  <si>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</si>
  <si>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</si>
  <si>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</si>
  <si>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</si>
  <si>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</si>
  <si>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</si>
  <si>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</si>
  <si>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</si>
  <si>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</si>
  <si>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</si>
  <si>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</si>
  <si>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</si>
  <si>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</si>
  <si>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</si>
  <si>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</si>
  <si>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</si>
  <si>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</si>
  <si>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</si>
  <si>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</si>
  <si>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</si>
  <si>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</si>
  <si>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</si>
  <si>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</si>
  <si>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</si>
  <si>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</si>
  <si>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</si>
  <si>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</si>
  <si>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</si>
  <si>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</si>
  <si>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</si>
  <si>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</si>
  <si>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</si>
  <si>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</si>
  <si>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</si>
  <si>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</si>
  <si>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</si>
  <si>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</si>
  <si>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</si>
  <si>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</si>
  <si>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</si>
  <si>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</si>
  <si>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</si>
  <si>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</si>
  <si>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</si>
  <si>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</si>
  <si>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</si>
  <si>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</si>
  <si>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</si>
  <si>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</si>
  <si>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</si>
  <si>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</si>
  <si>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</si>
  <si>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</si>
  <si>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</si>
  <si>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</si>
  <si>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</si>
  <si>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</si>
  <si>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</si>
  <si>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</si>
  <si>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</si>
  <si>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</si>
  <si>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</si>
  <si>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</si>
  <si>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</si>
  <si>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</si>
  <si>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</si>
  <si>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</si>
  <si>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</si>
  <si>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</si>
  <si>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</si>
  <si>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</si>
  <si>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</si>
  <si>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</si>
  <si>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</si>
  <si>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</si>
  <si>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</si>
  <si>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</si>
  <si>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</si>
  <si>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</si>
  <si>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</si>
  <si>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</si>
  <si>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</si>
  <si>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</si>
  <si>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</si>
  <si>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</si>
  <si>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</si>
  <si>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</si>
  <si>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</si>
  <si>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</si>
  <si>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</si>
  <si>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</si>
  <si>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</si>
  <si>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</si>
  <si>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</si>
  <si>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</si>
  <si>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</si>
  <si>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</si>
  <si>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</si>
  <si>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</si>
  <si>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</si>
  <si>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</si>
  <si>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</si>
  <si>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</si>
  <si>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</si>
  <si>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</si>
  <si>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</si>
  <si>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</si>
  <si>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</si>
  <si>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</si>
  <si>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</si>
  <si>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</si>
  <si>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</si>
  <si>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</si>
  <si>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</si>
  <si>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</si>
  <si>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</si>
  <si>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</si>
  <si>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</si>
  <si>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</si>
  <si>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</si>
  <si>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</si>
  <si>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</si>
  <si>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</si>
  <si>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</si>
  <si>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</si>
  <si>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</si>
  <si>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</si>
  <si>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</si>
  <si>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</si>
  <si>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</si>
  <si>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</si>
  <si>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</si>
  <si>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</si>
  <si>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</si>
  <si>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</si>
  <si>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</si>
  <si>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</si>
  <si>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</si>
  <si>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</si>
  <si>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</si>
  <si>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</si>
  <si>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</si>
  <si>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</si>
  <si>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</si>
  <si>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</si>
  <si>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</si>
  <si>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</si>
  <si>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</si>
  <si>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</si>
  <si>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</si>
  <si>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</si>
  <si>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</si>
  <si>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</si>
  <si>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</si>
  <si>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</si>
  <si>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</si>
  <si>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</si>
  <si>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</si>
  <si>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</si>
  <si>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</si>
  <si>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</si>
  <si>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</si>
  <si>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</si>
  <si>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</si>
  <si>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</si>
  <si>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</si>
  <si>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</si>
  <si>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</si>
  <si>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</si>
  <si>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</si>
  <si>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</si>
  <si>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</si>
  <si>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</si>
  <si>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</si>
  <si>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</si>
  <si>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</si>
  <si>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</si>
  <si>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</si>
  <si>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</si>
  <si>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</si>
  <si>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</si>
  <si>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</si>
  <si>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</si>
  <si>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</si>
  <si>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</si>
  <si>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</si>
  <si>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</si>
  <si>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</si>
  <si>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</si>
  <si>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</si>
  <si>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</si>
  <si>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</si>
  <si>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</si>
  <si>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</si>
  <si>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</si>
  <si>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</si>
  <si>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</si>
  <si>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</si>
  <si>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</si>
  <si>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</si>
  <si>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</si>
  <si>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</si>
  <si>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</si>
  <si>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</si>
  <si>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</si>
  <si>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</si>
  <si>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</si>
  <si>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</si>
  <si>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</si>
  <si>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</si>
  <si>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</si>
  <si>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</si>
  <si>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</si>
  <si>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</si>
  <si>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</si>
  <si>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</si>
  <si>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</si>
  <si>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</si>
  <si>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</si>
  <si>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</si>
  <si>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</si>
  <si>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</si>
  <si>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</si>
  <si>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</si>
  <si>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</si>
  <si>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</si>
  <si>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</si>
  <si>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</si>
  <si>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</si>
  <si>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</si>
  <si>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</si>
  <si>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</si>
  <si>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</si>
  <si>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</si>
  <si>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</si>
  <si>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</si>
  <si>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</si>
  <si>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</si>
  <si>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</si>
  <si>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</si>
  <si>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</si>
  <si>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</si>
  <si>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</si>
  <si>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</si>
  <si>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</si>
  <si>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</si>
  <si>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</si>
  <si>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</si>
  <si>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</si>
  <si>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</si>
  <si>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</si>
  <si>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</si>
  <si>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</si>
  <si>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</si>
  <si>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</si>
  <si>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</si>
  <si>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</si>
  <si>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</si>
  <si>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</si>
  <si>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</si>
  <si>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</si>
  <si>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</si>
  <si>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</si>
  <si>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</si>
  <si>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</si>
  <si>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</si>
  <si>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</si>
  <si>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</si>
  <si>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</si>
  <si>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</si>
  <si>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</si>
  <si>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</si>
  <si>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</si>
  <si>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</si>
  <si>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</si>
  <si>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</si>
  <si>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</si>
  <si>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</si>
  <si>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</si>
  <si>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</si>
  <si>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</si>
  <si>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</si>
  <si>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</si>
  <si>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</si>
  <si>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</si>
  <si>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</si>
  <si>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</si>
  <si>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</si>
  <si>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</si>
  <si>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</si>
  <si>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</si>
  <si>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</si>
  <si>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</si>
  <si>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</si>
  <si>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</si>
  <si>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</si>
  <si>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</si>
  <si>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</si>
  <si>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</si>
  <si>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</si>
  <si>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</si>
  <si>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</si>
  <si>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</si>
  <si>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</si>
  <si>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</si>
  <si>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</si>
  <si>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</si>
  <si>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</si>
  <si>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</si>
  <si>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</si>
  <si>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</si>
  <si>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</si>
  <si>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</si>
  <si>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</si>
  <si>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</si>
  <si>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</si>
  <si>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</si>
  <si>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</si>
  <si>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</si>
  <si>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</si>
  <si>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</si>
  <si>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</si>
  <si>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</si>
  <si>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</si>
  <si>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</si>
  <si>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</si>
  <si>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</si>
  <si>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</si>
  <si>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</si>
  <si>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</si>
  <si>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</si>
  <si>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</si>
  <si>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</si>
  <si>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</si>
  <si>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</si>
  <si>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</si>
  <si>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</si>
  <si>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</si>
  <si>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</si>
  <si>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</si>
  <si>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</si>
  <si>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</si>
  <si>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</si>
  <si>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</si>
  <si>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</si>
  <si>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</si>
  <si>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</si>
  <si>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</si>
  <si>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</si>
  <si>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</si>
  <si>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</si>
  <si>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</si>
  <si>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</si>
  <si>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</si>
  <si>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</si>
  <si>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</si>
  <si>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</si>
  <si>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</si>
  <si>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</si>
  <si>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</si>
  <si>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</si>
  <si>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</si>
  <si>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</si>
  <si>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</si>
  <si>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</si>
  <si>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</si>
  <si>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</si>
  <si>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</si>
  <si>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</si>
  <si>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</si>
  <si>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</si>
  <si>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</si>
  <si>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</si>
  <si>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</si>
  <si>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</si>
  <si>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</si>
  <si>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</si>
  <si>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</si>
  <si>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</si>
  <si>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</si>
  <si>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</si>
  <si>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</si>
  <si>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</si>
  <si>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</si>
  <si>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</si>
  <si>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</si>
  <si>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</si>
  <si>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</si>
  <si>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</si>
  <si>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</si>
  <si>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</si>
  <si>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</si>
  <si>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</si>
  <si>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</si>
  <si>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</si>
  <si>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</si>
  <si>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</si>
  <si>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</si>
  <si>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</si>
  <si>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</si>
  <si>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</si>
  <si>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</si>
  <si>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</si>
  <si>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</si>
  <si>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</si>
  <si>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</si>
  <si>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</si>
  <si>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</si>
  <si>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</si>
  <si>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</si>
  <si>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</si>
  <si>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</si>
  <si>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</si>
  <si>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</si>
  <si>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</si>
  <si>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</si>
  <si>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</si>
  <si>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</si>
  <si>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</si>
  <si>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</si>
  <si>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</si>
  <si>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</si>
  <si>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</si>
  <si>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</si>
  <si>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</si>
  <si>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</si>
  <si>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</si>
  <si>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</si>
  <si>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</si>
  <si>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</si>
  <si>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</si>
  <si>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</si>
  <si>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</si>
  <si>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</si>
  <si>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</si>
  <si>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</si>
  <si>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</si>
  <si>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</si>
  <si>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</si>
  <si>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</si>
  <si>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</si>
  <si>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</si>
  <si>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</si>
  <si>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</si>
  <si>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</si>
  <si>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</si>
  <si>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</si>
  <si>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</si>
  <si>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</si>
  <si>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</si>
  <si>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</si>
  <si>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</si>
  <si>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</si>
  <si>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</si>
  <si>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</si>
  <si>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</si>
  <si>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</si>
  <si>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</si>
  <si>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</si>
  <si>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</si>
  <si>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</si>
  <si>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</si>
  <si>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</si>
  <si>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</si>
  <si>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</si>
  <si>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</si>
  <si>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</si>
  <si>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</si>
  <si>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</si>
  <si>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</si>
  <si>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</si>
  <si>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</si>
  <si>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</si>
  <si>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</si>
  <si>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</si>
  <si>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</si>
  <si>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</si>
  <si>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</si>
  <si>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</si>
  <si>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</si>
  <si>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</si>
  <si>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</si>
  <si>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</si>
  <si>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</si>
  <si>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</si>
  <si>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</si>
  <si>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</si>
  <si>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</si>
  <si>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</si>
  <si>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</si>
  <si>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</si>
  <si>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</si>
  <si>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</si>
  <si>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</si>
  <si>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</si>
  <si>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</si>
  <si>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</si>
  <si>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</si>
  <si>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</si>
  <si>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</si>
  <si>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</si>
  <si>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</si>
  <si>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</si>
  <si>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</si>
  <si>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</si>
  <si>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</si>
  <si>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</si>
  <si>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</si>
  <si>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</si>
  <si>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</si>
  <si>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</si>
  <si>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</si>
  <si>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</si>
  <si>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</si>
  <si>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</si>
  <si>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</si>
  <si>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</si>
  <si>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</si>
  <si>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</si>
  <si>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</si>
  <si>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</si>
  <si>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</si>
  <si>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</si>
  <si>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</si>
  <si>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</si>
  <si>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</si>
  <si>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</si>
  <si>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</si>
  <si>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</si>
  <si>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</si>
  <si>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</si>
  <si>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</si>
  <si>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</si>
  <si>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</si>
  <si>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</si>
  <si>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</si>
  <si>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</si>
  <si>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</si>
  <si>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</si>
  <si>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</si>
  <si>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</si>
  <si>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</si>
  <si>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</si>
  <si>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</si>
  <si>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</si>
  <si>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</si>
  <si>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</si>
  <si>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</si>
  <si>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</si>
  <si>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</si>
  <si>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</si>
  <si>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</si>
  <si>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</si>
  <si>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</si>
  <si>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</si>
  <si>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</si>
  <si>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</si>
  <si>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</si>
  <si>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</si>
  <si>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</si>
  <si>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</si>
  <si>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</si>
  <si>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</si>
  <si>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</si>
  <si>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</si>
  <si>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</si>
  <si>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</si>
  <si>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</si>
  <si>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</si>
  <si>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</si>
  <si>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</si>
  <si>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</si>
  <si>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</si>
  <si>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</si>
  <si>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</si>
  <si>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</si>
  <si>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</si>
  <si>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</si>
  <si>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</si>
  <si>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</si>
  <si>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</si>
  <si>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</si>
  <si>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</si>
  <si>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</si>
  <si>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</si>
  <si>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</si>
  <si>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</si>
  <si>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</si>
  <si>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</si>
  <si>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</si>
  <si>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</si>
  <si>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</si>
  <si>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</si>
  <si>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</si>
  <si>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</si>
  <si>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</si>
  <si>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</si>
  <si>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</si>
  <si>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</si>
  <si>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</si>
  <si>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</si>
  <si>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</si>
  <si>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</si>
  <si>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</si>
  <si>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</si>
  <si>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</si>
  <si>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</si>
  <si>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</si>
  <si>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</si>
  <si>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</si>
  <si>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</si>
  <si>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</si>
  <si>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</si>
  <si>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</si>
  <si>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</si>
  <si>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</si>
  <si>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</si>
  <si>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</si>
  <si>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</si>
  <si>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</si>
  <si>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</si>
  <si>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</si>
  <si>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</si>
  <si>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</si>
  <si>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</si>
  <si>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</si>
  <si>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</si>
  <si>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</si>
  <si>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</si>
  <si>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</si>
  <si>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</si>
  <si>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</si>
  <si>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</si>
  <si>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</si>
  <si>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</si>
  <si>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</si>
  <si>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</si>
  <si>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</si>
  <si>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</si>
  <si>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</si>
  <si>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</si>
  <si>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</si>
  <si>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</si>
  <si>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</si>
  <si>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</si>
  <si>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</si>
  <si>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</si>
  <si>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</si>
  <si>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</si>
  <si>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</si>
  <si>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</si>
  <si>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</si>
  <si>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</si>
  <si>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</si>
  <si>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</si>
  <si>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</si>
  <si>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</si>
  <si>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</si>
  <si>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</si>
  <si>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</si>
  <si>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</si>
  <si>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</si>
  <si>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</si>
  <si>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</si>
  <si>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</si>
  <si>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</si>
  <si>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</si>
  <si>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</si>
  <si>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</si>
  <si>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</si>
  <si>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</si>
  <si>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</si>
  <si>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</si>
  <si>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</si>
  <si>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</si>
  <si>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</si>
  <si>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</si>
  <si>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</si>
  <si>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</si>
  <si>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</si>
  <si>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</si>
  <si>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</si>
  <si>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</si>
  <si>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</si>
  <si>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</si>
  <si>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</si>
  <si>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</si>
  <si>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</si>
  <si>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</si>
  <si>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</si>
  <si>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</si>
  <si>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</si>
  <si>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</si>
  <si>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</si>
  <si>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</si>
  <si>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</si>
  <si>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</si>
  <si>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</si>
  <si>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</si>
  <si>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</si>
  <si>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</si>
  <si>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</si>
  <si>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</si>
  <si>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</si>
  <si>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</si>
  <si>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</si>
  <si>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</si>
  <si>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</si>
  <si>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</si>
  <si>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</si>
  <si>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</si>
  <si>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</si>
  <si>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</si>
  <si>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</si>
  <si>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</si>
  <si>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</si>
  <si>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</si>
  <si>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</si>
  <si>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</si>
  <si>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</si>
  <si>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</si>
  <si>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</si>
  <si>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</si>
  <si>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</si>
  <si>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</si>
  <si>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</si>
  <si>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</si>
  <si>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</si>
  <si>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</si>
  <si>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</si>
  <si>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</si>
  <si>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</si>
  <si>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</si>
  <si>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</si>
  <si>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</si>
  <si>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</si>
  <si>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</si>
  <si>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</si>
  <si>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</si>
  <si>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</si>
  <si>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</si>
  <si>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</si>
  <si>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</si>
  <si>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</si>
  <si>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</si>
  <si>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</si>
  <si>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</si>
  <si>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</si>
  <si>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</si>
  <si>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</si>
  <si>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</si>
  <si>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</si>
  <si>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</si>
  <si>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</si>
  <si>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</si>
  <si>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</si>
  <si>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</si>
  <si>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</si>
  <si>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</si>
  <si>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</si>
  <si>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</si>
  <si>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</si>
  <si>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</si>
  <si>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</si>
  <si>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</si>
  <si>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</si>
  <si>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</si>
  <si>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</si>
  <si>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</si>
  <si>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</si>
  <si>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</si>
  <si>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</si>
  <si>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</si>
  <si>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</si>
  <si>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</si>
  <si>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</si>
  <si>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</si>
  <si>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</si>
  <si>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</si>
  <si>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</si>
  <si>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</si>
  <si>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</si>
  <si>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</si>
  <si>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</si>
  <si>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</si>
  <si>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</si>
  <si>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</si>
  <si>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</si>
  <si>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</si>
  <si>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</si>
  <si>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</si>
  <si>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</si>
  <si>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</si>
  <si>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</si>
  <si>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</si>
  <si>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</si>
  <si>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</si>
  <si>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</si>
  <si>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</si>
  <si>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</si>
  <si>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</si>
  <si>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</si>
  <si>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</si>
  <si>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</si>
  <si>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</si>
  <si>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</si>
  <si>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</si>
  <si>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</si>
  <si>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</si>
  <si>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</si>
  <si>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</si>
  <si>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</si>
  <si>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</si>
  <si>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</si>
  <si>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</si>
  <si>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</si>
  <si>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</si>
  <si>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</si>
  <si>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</si>
  <si>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</si>
  <si>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</si>
  <si>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</si>
  <si>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</si>
  <si>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</si>
  <si>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</si>
  <si>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</si>
  <si>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</si>
  <si>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</si>
  <si>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</si>
  <si>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</si>
  <si>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</si>
  <si>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</si>
  <si>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</si>
  <si>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</si>
  <si>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</si>
  <si>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</si>
  <si>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</si>
  <si>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</si>
  <si>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</si>
  <si>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</si>
  <si>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</si>
  <si>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</si>
  <si>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</si>
  <si>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</si>
  <si>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</si>
  <si>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</si>
  <si>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</si>
  <si>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</si>
  <si>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</si>
  <si>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</si>
  <si>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</si>
  <si>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</si>
  <si>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</si>
  <si>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</si>
  <si>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</si>
  <si>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</si>
  <si>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</si>
  <si>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</si>
  <si>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</si>
  <si>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</si>
  <si>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</si>
  <si>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</si>
  <si>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</si>
  <si>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</si>
  <si>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</si>
  <si>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</si>
  <si>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</si>
  <si>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</si>
  <si>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</si>
  <si>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</si>
  <si>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</si>
  <si>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</si>
  <si>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</si>
  <si>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</si>
  <si>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</si>
  <si>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</si>
  <si>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</si>
  <si>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</si>
  <si>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</si>
  <si>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</si>
  <si>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</si>
  <si>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</si>
  <si>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</si>
  <si>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</si>
  <si>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</si>
  <si>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</si>
  <si>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</si>
  <si>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</si>
  <si>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</si>
  <si>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</si>
  <si>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</si>
  <si>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</si>
  <si>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</si>
  <si>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</si>
  <si>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</si>
  <si>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</si>
  <si>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</si>
  <si>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</si>
  <si>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</si>
  <si>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</si>
  <si>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</si>
  <si>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</si>
  <si>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</si>
  <si>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</si>
  <si>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</si>
  <si>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</si>
  <si>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</si>
  <si>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</si>
  <si>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</si>
  <si>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</si>
  <si>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</si>
  <si>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</si>
  <si>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</si>
  <si>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</si>
  <si>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</si>
  <si>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</si>
  <si>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</si>
  <si>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</si>
  <si>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</si>
  <si>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</si>
  <si>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</si>
  <si>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</si>
  <si>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</si>
  <si>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</si>
  <si>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</si>
  <si>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</si>
  <si>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</si>
  <si>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</si>
  <si>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</si>
  <si>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</si>
  <si>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</si>
  <si>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</si>
  <si>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</si>
  <si>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</si>
  <si>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</si>
  <si>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</si>
  <si>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</si>
  <si>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</si>
  <si>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</si>
  <si>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</si>
  <si>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</si>
  <si>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</si>
  <si>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</si>
  <si>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</si>
  <si>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</si>
  <si>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</si>
  <si>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</si>
  <si>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</si>
  <si>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</si>
  <si>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</si>
  <si>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</si>
  <si>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</si>
  <si>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</si>
  <si>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</si>
  <si>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</si>
  <si>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</si>
  <si>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</si>
  <si>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</si>
  <si>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</si>
  <si>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</si>
  <si>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</si>
  <si>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</si>
  <si>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</si>
  <si>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</si>
  <si>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</si>
  <si>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</si>
  <si>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</si>
  <si>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</si>
  <si>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</si>
  <si>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</si>
  <si>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</si>
  <si>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</si>
  <si>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</si>
  <si>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</si>
  <si>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</si>
  <si>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</si>
  <si>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</si>
  <si>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</si>
  <si>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</si>
  <si>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</si>
  <si>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</si>
  <si>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</si>
  <si>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</si>
  <si>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</si>
  <si>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</si>
  <si>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</si>
  <si>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</si>
  <si>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</si>
  <si>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</si>
  <si>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</si>
  <si>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</si>
  <si>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</si>
  <si>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</si>
  <si>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</si>
  <si>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</si>
  <si>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</si>
  <si>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</si>
  <si>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</si>
  <si>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</si>
  <si>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</si>
  <si>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</si>
  <si>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</si>
  <si>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</si>
  <si>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</si>
  <si>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</si>
  <si>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</si>
  <si>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</si>
  <si>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</si>
  <si>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</si>
  <si>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</si>
  <si>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</si>
  <si>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</si>
  <si>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</si>
  <si>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</si>
  <si>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</si>
  <si>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</si>
  <si>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</si>
  <si>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</si>
  <si>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</si>
  <si>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</si>
  <si>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</si>
  <si>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</si>
  <si>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</si>
  <si>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</si>
  <si>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</si>
  <si>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</si>
  <si>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</si>
  <si>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</si>
  <si>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</si>
  <si>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</si>
  <si>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</si>
  <si>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</si>
  <si>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</si>
  <si>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</si>
  <si>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</si>
  <si>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</si>
  <si>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</si>
  <si>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</si>
  <si>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</si>
  <si>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</si>
  <si>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</si>
  <si>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</si>
  <si>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</si>
  <si>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</si>
  <si>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</si>
  <si>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</si>
  <si>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</si>
  <si>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</si>
  <si>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</si>
  <si>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</si>
  <si>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</si>
  <si>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</si>
  <si>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</si>
  <si>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</si>
  <si>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</si>
  <si>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</si>
  <si>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</si>
  <si>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</si>
  <si>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</si>
  <si>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</si>
  <si>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</si>
  <si>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</si>
  <si>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</si>
  <si>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</si>
  <si>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</si>
  <si>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</si>
  <si>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</si>
  <si>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</si>
  <si>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</si>
  <si>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</si>
  <si>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</si>
  <si>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</si>
  <si>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</si>
  <si>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</si>
  <si>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</si>
  <si>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</si>
  <si>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</si>
  <si>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</si>
  <si>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</si>
  <si>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</si>
  <si>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</si>
  <si>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</si>
  <si>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</si>
  <si>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</si>
  <si>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</si>
  <si>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</si>
  <si>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</si>
  <si>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</si>
  <si>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</si>
  <si>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</si>
  <si>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</si>
  <si>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</si>
  <si>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</si>
  <si>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</si>
  <si>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</si>
  <si>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</si>
  <si>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</si>
  <si>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</si>
  <si>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</si>
  <si>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</si>
  <si>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</si>
  <si>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</si>
  <si>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</si>
  <si>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</si>
  <si>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</si>
  <si>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</si>
  <si>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</si>
  <si>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</si>
  <si>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</si>
  <si>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</si>
  <si>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</si>
  <si>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</si>
  <si>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</si>
  <si>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</si>
  <si>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</si>
  <si>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</si>
  <si>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</si>
  <si>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</si>
  <si>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</si>
  <si>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</si>
  <si>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</si>
  <si>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</si>
  <si>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</si>
  <si>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</si>
  <si>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</si>
  <si>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</si>
  <si>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</si>
  <si>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</si>
  <si>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</si>
  <si>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</si>
  <si>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</si>
  <si>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</si>
  <si>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</si>
  <si>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</si>
  <si>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</si>
  <si>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</si>
  <si>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</si>
  <si>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</si>
  <si>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</si>
  <si>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</si>
  <si>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</si>
  <si>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</si>
  <si>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</si>
  <si>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</si>
  <si>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</si>
  <si>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</si>
  <si>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</si>
  <si>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</si>
  <si>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</si>
  <si>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</si>
  <si>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</si>
  <si>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</si>
  <si>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</si>
  <si>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</si>
  <si>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</si>
  <si>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</si>
  <si>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</si>
  <si>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</si>
  <si>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</si>
  <si>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</si>
  <si>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</si>
  <si>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</si>
  <si>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</si>
  <si>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</si>
  <si>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</si>
  <si>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</si>
  <si>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</si>
  <si>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</si>
  <si>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</si>
  <si>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</si>
  <si>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</si>
  <si>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</si>
  <si>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</si>
  <si>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</si>
  <si>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</si>
  <si>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</si>
  <si>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</si>
  <si>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</si>
  <si>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</si>
  <si>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</si>
  <si>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</si>
  <si>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</si>
  <si>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</si>
  <si>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</si>
  <si>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</si>
  <si>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</si>
  <si>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</si>
  <si>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</si>
  <si>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</si>
  <si>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</si>
  <si>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</si>
  <si>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</si>
  <si>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</si>
  <si>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</si>
  <si>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</si>
  <si>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</si>
  <si>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</si>
  <si>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</si>
  <si>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</si>
  <si>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</si>
  <si>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</si>
  <si>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</si>
  <si>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</si>
  <si>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</si>
  <si>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</si>
  <si>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</si>
  <si>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</si>
  <si>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</si>
  <si>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</si>
  <si>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</si>
  <si>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</si>
  <si>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</si>
  <si>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</si>
  <si>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</si>
  <si>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</si>
  <si>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</si>
  <si>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</si>
  <si>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</si>
  <si>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</si>
  <si>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</si>
  <si>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</si>
  <si>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</si>
  <si>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</si>
  <si>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</si>
  <si>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</si>
  <si>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</si>
  <si>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</si>
  <si>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</si>
  <si>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</si>
  <si>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</si>
  <si>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</si>
  <si>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</si>
  <si>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</si>
  <si>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</si>
  <si>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</si>
  <si>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</si>
  <si>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</si>
  <si>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</si>
  <si>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</si>
  <si>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</si>
  <si>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</si>
  <si>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</si>
  <si>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</si>
  <si>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</si>
  <si>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</si>
  <si>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</si>
  <si>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</si>
  <si>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</si>
  <si>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</si>
  <si>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</si>
  <si>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</si>
  <si>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</si>
  <si>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</si>
  <si>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</si>
  <si>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</si>
  <si>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</si>
  <si>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</si>
  <si>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</si>
  <si>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</si>
  <si>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</si>
  <si>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</si>
  <si>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</si>
  <si>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</si>
  <si>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</si>
  <si>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</si>
  <si>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</si>
  <si>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</si>
  <si>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</si>
  <si>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</si>
  <si>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</si>
  <si>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</si>
  <si>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</si>
  <si>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</si>
  <si>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</si>
  <si>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</si>
  <si>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</si>
  <si>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</si>
  <si>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</si>
  <si>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</si>
  <si>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</si>
  <si>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</si>
  <si>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</si>
  <si>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</si>
  <si>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</si>
  <si>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</si>
  <si>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</si>
  <si>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</si>
  <si>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</si>
  <si>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</si>
  <si>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</si>
  <si>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</si>
  <si>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</si>
  <si>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</si>
  <si>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</si>
  <si>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</si>
  <si>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</si>
  <si>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</si>
  <si>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</si>
  <si>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</si>
  <si>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</si>
  <si>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</si>
  <si>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</si>
  <si>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</si>
  <si>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</si>
  <si>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</si>
  <si>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</si>
  <si>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</si>
  <si>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</si>
  <si>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</si>
  <si>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</si>
  <si>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</si>
  <si>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</si>
  <si>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</si>
  <si>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</si>
  <si>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</si>
  <si>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</si>
  <si>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</si>
  <si>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</si>
  <si>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</si>
  <si>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</si>
  <si>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</si>
  <si>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</si>
  <si>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</si>
  <si>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</si>
  <si>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</si>
  <si>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</si>
  <si>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</si>
  <si>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</si>
  <si>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</si>
  <si>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</si>
  <si>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</si>
  <si>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</si>
  <si>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</si>
  <si>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</si>
  <si>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</si>
  <si>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</si>
  <si>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</si>
  <si>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</si>
  <si>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</si>
  <si>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</si>
  <si>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</si>
  <si>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</si>
  <si>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</si>
  <si>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</si>
  <si>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</si>
  <si>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</si>
  <si>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</si>
  <si>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</si>
  <si>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</si>
  <si>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</si>
  <si>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</si>
  <si>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</si>
  <si>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</si>
  <si>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</si>
  <si>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</si>
  <si>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</si>
  <si>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</si>
  <si>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</si>
  <si>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</si>
  <si>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</si>
  <si>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</si>
  <si>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</si>
  <si>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</si>
  <si>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</si>
  <si>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</si>
  <si>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</si>
  <si>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</si>
  <si>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</si>
  <si>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</si>
  <si>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</si>
  <si>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</si>
  <si>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</si>
  <si>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</si>
  <si>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</si>
  <si>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</si>
  <si>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</si>
  <si>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</si>
  <si>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</si>
  <si>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</si>
  <si>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</si>
  <si>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</si>
  <si>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</si>
  <si>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</si>
  <si>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</si>
  <si>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</si>
  <si>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</si>
  <si>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</si>
  <si>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</si>
  <si>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</si>
  <si>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</si>
  <si>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</si>
  <si>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</si>
  <si>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</si>
  <si>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</si>
  <si>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</si>
  <si>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</si>
  <si>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</si>
  <si>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</si>
  <si>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</si>
  <si>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</si>
  <si>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</si>
  <si>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</si>
  <si>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</si>
  <si>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</si>
  <si>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</si>
  <si>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</si>
  <si>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</si>
  <si>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</si>
  <si>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</si>
  <si>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</si>
  <si>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</si>
  <si>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</si>
  <si>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</si>
  <si>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</si>
  <si>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</si>
  <si>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</si>
  <si>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</si>
  <si>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</si>
  <si>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</si>
  <si>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</si>
  <si>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</si>
  <si>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</si>
  <si>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</si>
  <si>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</si>
  <si>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</si>
  <si>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</si>
  <si>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</si>
  <si>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</si>
  <si>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</si>
  <si>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</si>
  <si>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</si>
  <si>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</si>
  <si>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</si>
  <si>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</si>
  <si>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</si>
  <si>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</si>
  <si>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</si>
  <si>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</si>
  <si>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</si>
  <si>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</si>
  <si>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</si>
  <si>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</si>
  <si>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</si>
  <si>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</si>
  <si>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</si>
  <si>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</si>
  <si>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</si>
  <si>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</si>
  <si>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</si>
  <si>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</si>
  <si>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</si>
  <si>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</si>
  <si>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</si>
  <si>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</si>
  <si>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</si>
  <si>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</si>
  <si>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</si>
  <si>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</si>
  <si>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</si>
  <si>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</si>
  <si>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</si>
  <si>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</si>
  <si>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</si>
  <si>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</si>
  <si>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</si>
  <si>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</si>
  <si>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</si>
  <si>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</si>
  <si>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</si>
  <si>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</si>
  <si>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</si>
  <si>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</si>
  <si>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</si>
  <si>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</si>
  <si>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</si>
  <si>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</si>
  <si>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</si>
  <si>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</si>
  <si>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</si>
  <si>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</si>
  <si>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</si>
  <si>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</si>
  <si>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</si>
  <si>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</si>
  <si>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</si>
  <si>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</si>
  <si>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</si>
  <si>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</si>
  <si>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</si>
  <si>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</si>
  <si>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</si>
  <si>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</si>
  <si>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</si>
  <si>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</si>
  <si>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</si>
  <si>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</si>
  <si>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</si>
  <si>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</si>
  <si>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</si>
  <si>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</si>
  <si>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</si>
  <si>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</si>
  <si>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</si>
  <si>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</si>
  <si>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</si>
  <si>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</si>
  <si>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</si>
  <si>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</si>
  <si>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</si>
  <si>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</si>
  <si>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</si>
  <si>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</si>
  <si>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</si>
  <si>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</si>
  <si>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</si>
  <si>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</si>
  <si>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</si>
  <si>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</si>
  <si>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</si>
  <si>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</si>
  <si>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</si>
  <si>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</si>
  <si>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</si>
  <si>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</si>
  <si>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</si>
  <si>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</si>
  <si>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</si>
  <si>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</si>
  <si>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</si>
  <si>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</si>
  <si>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</si>
  <si>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</si>
  <si>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</si>
  <si>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</si>
  <si>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</si>
  <si>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</si>
  <si>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</si>
  <si>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</si>
  <si>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</si>
  <si>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</si>
  <si>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</si>
  <si>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</si>
  <si>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</si>
  <si>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</si>
  <si>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</si>
  <si>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</si>
  <si>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</si>
  <si>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</si>
  <si>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</si>
  <si>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</si>
  <si>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</si>
  <si>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</si>
  <si>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</si>
  <si>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</si>
  <si>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</si>
  <si>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</si>
  <si>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</si>
  <si>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</si>
  <si>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</si>
  <si>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</si>
  <si>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</si>
  <si>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</si>
  <si>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</si>
  <si>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</si>
  <si>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</si>
  <si>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</si>
  <si>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</si>
  <si>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</si>
  <si>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</si>
  <si>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</si>
  <si>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</si>
  <si>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</si>
  <si>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</si>
  <si>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</si>
  <si>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</si>
  <si>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</si>
  <si>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</si>
  <si>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</si>
  <si>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</si>
  <si>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</si>
  <si>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</si>
  <si>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</si>
  <si>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</si>
  <si>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</si>
  <si>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</si>
  <si>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</si>
  <si>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</si>
  <si>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</si>
  <si>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</si>
  <si>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</si>
  <si>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</si>
  <si>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</si>
  <si>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</si>
  <si>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</si>
  <si>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</si>
  <si>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</si>
  <si>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</si>
  <si>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</si>
  <si>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</si>
  <si>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</si>
  <si>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</si>
  <si>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</si>
  <si>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</si>
  <si>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</si>
  <si>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</si>
  <si>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</si>
  <si>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</si>
  <si>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</si>
  <si>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</si>
  <si>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</si>
  <si>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</si>
  <si>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</si>
  <si>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</si>
  <si>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</si>
  <si>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</si>
  <si>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</si>
  <si>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</si>
  <si>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</si>
  <si>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</si>
  <si>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</si>
  <si>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</si>
  <si>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</si>
  <si>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</si>
  <si>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</si>
  <si>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</si>
  <si>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</si>
  <si>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</si>
  <si>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</si>
  <si>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</si>
  <si>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</si>
  <si>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</si>
  <si>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</si>
  <si>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</si>
  <si>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</si>
  <si>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</si>
  <si>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</si>
  <si>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</si>
  <si>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</si>
  <si>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</si>
  <si>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</si>
  <si>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</si>
  <si>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</si>
  <si>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</si>
  <si>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</si>
  <si>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</si>
  <si>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</si>
  <si>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</si>
  <si>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</si>
  <si>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</si>
  <si>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</si>
  <si>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</si>
  <si>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</si>
  <si>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</si>
  <si>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</si>
  <si>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</si>
  <si>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</si>
  <si>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</si>
  <si>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</si>
  <si>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</si>
  <si>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</si>
  <si>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</si>
  <si>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</si>
  <si>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</si>
  <si>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</si>
  <si>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</si>
  <si>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</si>
  <si>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</si>
  <si>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</si>
  <si>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</si>
  <si>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</si>
  <si>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</si>
  <si>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</si>
  <si>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</si>
  <si>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</si>
  <si>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</si>
  <si>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</si>
  <si>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</si>
  <si>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</si>
  <si>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</si>
  <si>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</si>
  <si>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</si>
  <si>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</si>
  <si>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</si>
  <si>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</si>
  <si>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</si>
  <si>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</si>
  <si>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</si>
  <si>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</si>
  <si>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</si>
  <si>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</si>
  <si>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</si>
  <si>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</si>
  <si>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</si>
  <si>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</si>
  <si>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</si>
  <si>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</si>
  <si>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</si>
  <si>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</si>
  <si>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</si>
  <si>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</si>
  <si>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</si>
  <si>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</si>
  <si>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</si>
  <si>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</si>
  <si>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</si>
  <si>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</si>
  <si>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</si>
  <si>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</si>
  <si>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</si>
  <si>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</si>
  <si>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</si>
  <si>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</si>
  <si>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</si>
  <si>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</si>
  <si>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</si>
  <si>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</si>
  <si>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</si>
  <si>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</si>
  <si>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</si>
  <si>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</si>
  <si>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</si>
  <si>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</si>
  <si>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</si>
  <si>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</si>
  <si>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</si>
  <si>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</si>
  <si>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</si>
  <si>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</si>
  <si>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</si>
  <si>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</si>
  <si>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</si>
  <si>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</si>
  <si>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</si>
  <si>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</si>
  <si>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</si>
  <si>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</si>
  <si>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</si>
  <si>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</si>
  <si>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</si>
  <si>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</si>
  <si>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</si>
  <si>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</si>
  <si>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</si>
  <si>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</si>
  <si>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</si>
  <si>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</si>
  <si>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</si>
  <si>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</si>
  <si>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</si>
  <si>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</si>
  <si>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</si>
  <si>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</si>
  <si>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</si>
  <si>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</si>
  <si>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</si>
  <si>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</si>
  <si>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</si>
  <si>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</si>
  <si>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</si>
  <si>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</si>
  <si>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</si>
  <si>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</si>
  <si>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</si>
  <si>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</si>
  <si>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</si>
  <si>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</si>
  <si>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</si>
  <si>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</si>
  <si>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</si>
  <si>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</si>
  <si>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</si>
  <si>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</si>
  <si>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</si>
  <si>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</si>
  <si>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</si>
  <si>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</si>
  <si>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</si>
  <si>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</si>
  <si>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</si>
  <si>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</si>
  <si>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</si>
  <si>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</si>
  <si>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</si>
  <si>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</si>
  <si>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</si>
  <si>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</si>
  <si>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</si>
  <si>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</si>
  <si>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</si>
  <si>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</si>
  <si>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</si>
  <si>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</si>
  <si>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</si>
  <si>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</si>
  <si>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</si>
  <si>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</si>
  <si>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</si>
  <si>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</si>
  <si>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</si>
  <si>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</si>
  <si>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</si>
  <si>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</si>
  <si>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</si>
  <si>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</si>
  <si>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</si>
  <si>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</si>
  <si>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</si>
  <si>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</si>
  <si>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</si>
  <si>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</si>
  <si>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</si>
  <si>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</si>
  <si>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</si>
  <si>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</si>
  <si>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</si>
  <si>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</si>
  <si>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</si>
  <si>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</si>
  <si>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</si>
  <si>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</si>
  <si>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</si>
  <si>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</si>
  <si>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</si>
  <si>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</si>
  <si>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</si>
  <si>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</si>
  <si>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</si>
  <si>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</si>
  <si>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</si>
  <si>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</si>
  <si>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</si>
  <si>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</si>
  <si>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</si>
  <si>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</si>
  <si>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</si>
  <si>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</si>
  <si>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</si>
  <si>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</si>
  <si>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</si>
  <si>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</si>
  <si>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</si>
  <si>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</si>
  <si>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</si>
  <si>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</si>
  <si>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</si>
  <si>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</si>
  <si>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</si>
  <si>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</si>
  <si>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</si>
  <si>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</si>
  <si>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</si>
  <si>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</si>
  <si>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</si>
  <si>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</si>
  <si>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</si>
  <si>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</si>
  <si>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</si>
  <si>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</si>
  <si>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</si>
  <si>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</si>
  <si>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</si>
  <si>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</si>
  <si>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</si>
  <si>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</si>
  <si>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</si>
  <si>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</si>
  <si>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</si>
  <si>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</si>
  <si>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</si>
  <si>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</si>
  <si>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</si>
  <si>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</si>
  <si>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</si>
  <si>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</si>
  <si>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</si>
  <si>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</si>
  <si>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</si>
  <si>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</si>
  <si>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</si>
  <si>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</si>
  <si>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</si>
  <si>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</si>
  <si>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</si>
  <si>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</si>
  <si>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</si>
  <si>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</si>
  <si>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</si>
  <si>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</si>
  <si>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</si>
  <si>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</si>
  <si>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</si>
  <si>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</si>
  <si>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</si>
  <si>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</si>
  <si>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</si>
  <si>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</si>
  <si>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</si>
  <si>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</si>
  <si>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</si>
  <si>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</si>
  <si>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</si>
  <si>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</si>
  <si>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</si>
  <si>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</si>
  <si>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</si>
  <si>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</si>
  <si>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</si>
  <si>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</si>
  <si>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</si>
  <si>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</si>
  <si>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</si>
  <si>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</si>
  <si>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</si>
  <si>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</si>
  <si>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</si>
  <si>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</si>
  <si>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</si>
  <si>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</si>
  <si>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</si>
  <si>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</si>
  <si>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</si>
  <si>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</si>
  <si>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</si>
  <si>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</si>
  <si>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</si>
  <si>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</si>
  <si>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</si>
  <si>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</si>
  <si>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</si>
  <si>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</si>
  <si>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</si>
  <si>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</si>
  <si>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</si>
  <si>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</si>
  <si>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</si>
  <si>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</si>
  <si>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</si>
  <si>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</si>
  <si>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</si>
  <si>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</si>
  <si>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</si>
  <si>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</si>
  <si>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</si>
  <si>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</si>
  <si>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</si>
  <si>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</si>
  <si>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</si>
  <si>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</si>
  <si>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</si>
  <si>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</si>
  <si>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</si>
  <si>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</si>
  <si>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</si>
  <si>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</si>
  <si>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</si>
  <si>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</si>
  <si>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</si>
  <si>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</si>
  <si>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</si>
  <si>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</si>
  <si>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</si>
  <si>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</si>
  <si>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</si>
  <si>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</si>
  <si>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</si>
  <si>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</si>
  <si>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</si>
  <si>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</si>
  <si>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</si>
  <si>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</si>
  <si>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</si>
  <si>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</si>
  <si>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</si>
  <si>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</si>
  <si>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</si>
  <si>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</si>
  <si>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</si>
  <si>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</si>
  <si>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</si>
  <si>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</si>
  <si>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</si>
  <si>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</si>
  <si>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</si>
  <si>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</si>
  <si>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</si>
  <si>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</si>
  <si>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</si>
  <si>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</si>
  <si>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</si>
  <si>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</si>
  <si>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</si>
  <si>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</si>
  <si>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</si>
  <si>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</si>
  <si>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</si>
  <si>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</si>
  <si>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</si>
  <si>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</si>
  <si>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</si>
  <si>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</si>
  <si>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</si>
  <si>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</si>
  <si>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</si>
  <si>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</si>
  <si>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</si>
  <si>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</si>
  <si>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</si>
  <si>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</si>
  <si>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</si>
  <si>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</si>
  <si>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</si>
  <si>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</si>
  <si>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</si>
  <si>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</si>
  <si>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</si>
  <si>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</si>
  <si>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</si>
  <si>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</si>
  <si>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</si>
  <si>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</si>
  <si>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</si>
  <si>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</si>
  <si>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</si>
  <si>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</si>
  <si>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</si>
  <si>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</si>
  <si>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</si>
  <si>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</si>
  <si>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</si>
  <si>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</si>
  <si>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</si>
  <si>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</si>
  <si>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</si>
  <si>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</si>
  <si>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</si>
  <si>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</si>
  <si>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</si>
  <si>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</si>
  <si>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</si>
  <si>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</si>
  <si>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</si>
  <si>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</si>
  <si>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</si>
  <si>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</si>
  <si>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</si>
  <si>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</si>
  <si>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</si>
  <si>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</si>
  <si>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</si>
  <si>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</si>
  <si>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</si>
  <si>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</si>
  <si>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</si>
  <si>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</si>
  <si>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</si>
  <si>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</si>
  <si>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</si>
  <si>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</si>
  <si>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</si>
  <si>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</si>
  <si>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</si>
  <si>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</si>
  <si>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</si>
  <si>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</si>
  <si>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</si>
  <si>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</si>
  <si>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</si>
  <si>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</si>
  <si>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</si>
  <si>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</si>
  <si>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</si>
  <si>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</si>
  <si>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</si>
  <si>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</si>
  <si>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</si>
  <si>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</si>
  <si>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</si>
  <si>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</si>
  <si>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</si>
  <si>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</si>
  <si>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</si>
  <si>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</si>
  <si>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</si>
  <si>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</si>
  <si>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</si>
  <si>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</si>
  <si>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</si>
  <si>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</si>
  <si>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</si>
  <si>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</si>
  <si>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</si>
  <si>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</si>
  <si>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</si>
  <si>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</si>
  <si>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</si>
  <si>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</si>
  <si>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</si>
  <si>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</si>
  <si>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</si>
  <si>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</si>
  <si>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</si>
  <si>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</si>
  <si>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</si>
  <si>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</si>
  <si>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</si>
  <si>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</si>
  <si>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</si>
  <si>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</si>
  <si>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</si>
  <si>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</si>
  <si>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</si>
  <si>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</si>
  <si>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</si>
  <si>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</si>
  <si>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</si>
  <si>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</si>
  <si>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</si>
  <si>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</si>
  <si>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</si>
  <si>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</si>
  <si>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</si>
  <si>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</si>
  <si>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</si>
  <si>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</si>
  <si>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</si>
  <si>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</si>
  <si>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</si>
  <si>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</si>
  <si>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</si>
  <si>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</si>
  <si>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</si>
  <si>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</si>
  <si>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</si>
  <si>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</si>
  <si>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</si>
  <si>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</si>
  <si>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</si>
  <si>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</si>
  <si>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</si>
  <si>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</si>
  <si>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</si>
  <si>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</si>
  <si>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</si>
  <si>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</si>
  <si>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</si>
  <si>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</si>
  <si>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</si>
  <si>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</si>
  <si>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</si>
  <si>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</si>
  <si>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</si>
  <si>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</si>
  <si>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</si>
  <si>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</si>
  <si>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</si>
  <si>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</si>
  <si>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</si>
  <si>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</si>
  <si>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</si>
  <si>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</si>
  <si>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</si>
  <si>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</si>
  <si>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</si>
  <si>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</si>
  <si>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</si>
  <si>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</si>
  <si>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</si>
  <si>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</si>
  <si>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</si>
  <si>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</si>
  <si>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</si>
  <si>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</si>
  <si>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</si>
  <si>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</si>
  <si>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</si>
  <si>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</si>
  <si>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</si>
  <si>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</si>
  <si>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</si>
  <si>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</si>
  <si>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</si>
  <si>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</si>
  <si>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</si>
  <si>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</si>
  <si>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</si>
  <si>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</si>
  <si>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</si>
  <si>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</si>
  <si>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</si>
  <si>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</si>
  <si>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</si>
  <si>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</si>
  <si>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</si>
  <si>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</si>
  <si>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</si>
  <si>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</si>
  <si>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</si>
  <si>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</si>
  <si>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</si>
  <si>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</si>
  <si>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</si>
  <si>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</si>
  <si>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</si>
  <si>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</si>
  <si>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</si>
  <si>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</si>
  <si>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</si>
  <si>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</si>
  <si>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</si>
  <si>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</si>
  <si>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</si>
  <si>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</si>
  <si>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</si>
  <si>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</si>
  <si>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</si>
  <si>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</si>
  <si>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</si>
  <si>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</si>
  <si>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</si>
  <si>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</si>
  <si>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</si>
  <si>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</si>
  <si>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</si>
  <si>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</si>
  <si>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</si>
  <si>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</si>
  <si>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</si>
  <si>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</si>
  <si>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</si>
  <si>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</si>
  <si>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</si>
  <si>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</si>
  <si>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</si>
  <si>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</si>
  <si>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</si>
  <si>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</si>
  <si>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</si>
  <si>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</si>
  <si>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</si>
  <si>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</si>
  <si>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</si>
  <si>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</si>
  <si>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</si>
  <si>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</si>
  <si>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</si>
  <si>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</si>
  <si>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</si>
  <si>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</si>
  <si>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</si>
  <si>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</si>
  <si>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</si>
  <si>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</si>
  <si>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</si>
  <si>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</si>
  <si>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</si>
  <si>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</si>
  <si>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</si>
  <si>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</si>
  <si>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</si>
  <si>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</si>
  <si>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</si>
  <si>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</si>
  <si>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</si>
  <si>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</si>
  <si>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</si>
  <si>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</si>
  <si>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</si>
  <si>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</si>
  <si>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</si>
  <si>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</si>
  <si>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</si>
  <si>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</si>
  <si>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</si>
  <si>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</si>
  <si>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</si>
  <si>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</si>
  <si>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</si>
  <si>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</si>
  <si>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</si>
  <si>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</si>
  <si>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</si>
  <si>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</si>
  <si>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</si>
  <si>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</si>
  <si>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</si>
  <si>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</si>
  <si>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</si>
  <si>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</si>
  <si>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</si>
  <si>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</si>
  <si>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</si>
  <si>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</si>
  <si>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</si>
  <si>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</si>
  <si>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</si>
  <si>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</si>
  <si>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</si>
  <si>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</si>
  <si>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</si>
  <si>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</si>
  <si>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</si>
  <si>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</si>
  <si>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</si>
  <si>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</si>
  <si>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</si>
  <si>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</si>
  <si>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</si>
  <si>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</si>
  <si>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</si>
  <si>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</si>
  <si>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</si>
  <si>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</si>
  <si>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</si>
  <si>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</si>
  <si>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</si>
  <si>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</si>
  <si>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</si>
  <si>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</si>
  <si>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</si>
  <si>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</si>
  <si>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</si>
  <si>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</si>
  <si>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</si>
  <si>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</si>
  <si>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</si>
  <si>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</si>
  <si>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</si>
  <si>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</si>
  <si>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</si>
  <si>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</si>
  <si>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</si>
  <si>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</si>
  <si>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</si>
  <si>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</si>
  <si>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</si>
  <si>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</si>
  <si>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</si>
  <si>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</si>
  <si>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</si>
  <si>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</si>
  <si>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</si>
  <si>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</si>
  <si>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</si>
  <si>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</si>
  <si>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</si>
  <si>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</si>
  <si>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</si>
  <si>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</si>
  <si>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</si>
  <si>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</si>
  <si>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</si>
  <si>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</si>
  <si>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</si>
  <si>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</si>
  <si>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</si>
  <si>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</si>
  <si>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</si>
  <si>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</si>
  <si>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</si>
  <si>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</si>
  <si>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</si>
  <si>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</si>
  <si>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</si>
  <si>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</si>
  <si>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</si>
  <si>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</si>
  <si>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</si>
  <si>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</si>
  <si>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</si>
  <si>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</si>
  <si>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</si>
  <si>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</si>
  <si>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</si>
  <si>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</si>
  <si>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</si>
  <si>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</si>
  <si>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</si>
  <si>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</si>
  <si>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</si>
  <si>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</si>
  <si>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</si>
  <si>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</si>
  <si>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</si>
  <si>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</si>
  <si>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</si>
  <si>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</si>
  <si>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</si>
  <si>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</si>
  <si>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</si>
  <si>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</si>
  <si>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</si>
  <si>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</si>
  <si>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</si>
  <si>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</si>
  <si>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</si>
  <si>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</si>
  <si>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</si>
  <si>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</si>
  <si>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</si>
  <si>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</si>
  <si>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</si>
  <si>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</si>
  <si>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</si>
  <si>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</si>
  <si>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</si>
  <si>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</si>
  <si>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</si>
  <si>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</si>
  <si>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</si>
  <si>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</si>
  <si>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</si>
  <si>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</si>
  <si>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</si>
  <si>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</si>
  <si>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</si>
  <si>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</si>
  <si>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</si>
  <si>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</si>
  <si>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</si>
  <si>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</si>
  <si>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</si>
  <si>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</si>
  <si>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</si>
  <si>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</si>
  <si>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</si>
  <si>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</si>
  <si>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</si>
  <si>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</si>
  <si>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</si>
  <si>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</si>
  <si>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</si>
  <si>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</si>
  <si>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</si>
  <si>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</si>
  <si>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</si>
  <si>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</si>
  <si>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</si>
  <si>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</si>
  <si>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</si>
  <si>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</si>
  <si>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</si>
  <si>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</si>
  <si>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</si>
  <si>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</si>
  <si>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</si>
  <si>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</si>
  <si>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</si>
  <si>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</si>
  <si>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</si>
  <si>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</si>
  <si>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</si>
  <si>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</si>
  <si>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</si>
  <si>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</si>
  <si>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</si>
  <si>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</si>
  <si>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</si>
  <si>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</si>
  <si>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</si>
  <si>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</si>
  <si>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</si>
  <si>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</si>
  <si>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</si>
  <si>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</si>
  <si>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</si>
  <si>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</si>
  <si>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</si>
  <si>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</si>
  <si>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</si>
  <si>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</si>
  <si>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</si>
  <si>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</si>
  <si>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</si>
  <si>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</si>
  <si>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</si>
  <si>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</si>
  <si>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</si>
  <si>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</si>
  <si>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</si>
  <si>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</si>
  <si>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</si>
  <si>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</si>
  <si>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</si>
  <si>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</si>
  <si>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</si>
  <si>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</si>
  <si>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</si>
  <si>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</si>
  <si>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</si>
  <si>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</si>
  <si>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</si>
  <si>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</si>
  <si>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</si>
  <si>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</si>
  <si>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</si>
  <si>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</si>
  <si>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</si>
  <si>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</si>
  <si>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</si>
  <si>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</si>
  <si>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</si>
  <si>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</si>
  <si>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</si>
  <si>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</si>
  <si>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</si>
  <si>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</si>
  <si>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</si>
  <si>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</si>
  <si>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</si>
  <si>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</si>
  <si>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</si>
  <si>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</si>
  <si>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</si>
  <si>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</si>
  <si>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</si>
  <si>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</si>
  <si>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</si>
  <si>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</si>
  <si>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</si>
  <si>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</si>
  <si>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</si>
  <si>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</si>
  <si>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</si>
  <si>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</si>
  <si>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</si>
  <si>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</si>
  <si>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</si>
  <si>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</si>
  <si>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</si>
  <si>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</si>
  <si>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</si>
  <si>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</si>
  <si>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</si>
  <si>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</si>
  <si>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</si>
  <si>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</si>
  <si>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</si>
  <si>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</si>
  <si>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</si>
  <si>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</si>
  <si>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</si>
  <si>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</si>
  <si>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</si>
  <si>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</si>
  <si>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</si>
  <si>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</si>
  <si>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</si>
  <si>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</si>
  <si>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</si>
  <si>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</si>
  <si>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</si>
  <si>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</si>
  <si>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</si>
  <si>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</si>
  <si>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</si>
  <si>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</si>
  <si>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</si>
  <si>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</si>
  <si>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</si>
  <si>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</si>
  <si>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</si>
  <si>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</si>
  <si>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</si>
  <si>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</si>
  <si>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</si>
  <si>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</si>
  <si>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</si>
  <si>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</si>
  <si>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</si>
  <si>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</si>
  <si>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</si>
  <si>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</si>
  <si>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</si>
  <si>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</si>
  <si>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</si>
  <si>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</si>
  <si>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</si>
  <si>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</si>
  <si>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</si>
  <si>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</si>
  <si>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</si>
  <si>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</si>
  <si>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</si>
  <si>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</si>
  <si>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</si>
  <si>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</si>
  <si>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</si>
  <si>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</si>
  <si>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</si>
  <si>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</si>
  <si>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</si>
  <si>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</si>
  <si>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</si>
  <si>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</si>
  <si>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</si>
  <si>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</si>
  <si>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</si>
  <si>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</si>
  <si>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</si>
  <si>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</si>
  <si>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</si>
  <si>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</si>
  <si>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</si>
  <si>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</si>
  <si>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</si>
  <si>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</si>
  <si>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</si>
  <si>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</si>
  <si>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</si>
  <si>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</si>
  <si>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</si>
  <si>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</si>
  <si>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</si>
  <si>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</si>
  <si>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</si>
  <si>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</si>
  <si>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</si>
  <si>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</si>
  <si>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</si>
  <si>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</si>
  <si>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</si>
  <si>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</si>
  <si>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</si>
  <si>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</si>
  <si>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</si>
  <si>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</si>
  <si>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</si>
  <si>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</si>
  <si>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</si>
  <si>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</si>
  <si>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</si>
  <si>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</si>
  <si>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</si>
  <si>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</si>
  <si>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</si>
  <si>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</si>
  <si>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</si>
  <si>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</si>
  <si>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</si>
  <si>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</si>
  <si>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</si>
  <si>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</si>
  <si>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</si>
  <si>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</si>
  <si>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</si>
  <si>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</si>
  <si>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</si>
  <si>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</si>
  <si>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</si>
  <si>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</si>
  <si>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</si>
  <si>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</si>
  <si>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</si>
  <si>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</si>
  <si>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</si>
  <si>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</si>
  <si>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</si>
  <si>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</si>
  <si>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</si>
  <si>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</si>
  <si>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</si>
  <si>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</si>
  <si>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</si>
  <si>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</si>
  <si>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</si>
  <si>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</si>
  <si>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</si>
  <si>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</si>
  <si>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</si>
  <si>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</si>
  <si>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</si>
  <si>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</si>
  <si>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</si>
  <si>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</si>
  <si>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</si>
  <si>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</si>
  <si>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</si>
  <si>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</si>
  <si>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</si>
  <si>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</si>
  <si>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</si>
  <si>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</si>
  <si>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</si>
  <si>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</si>
  <si>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</si>
  <si>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</si>
  <si>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</si>
  <si>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</si>
  <si>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</si>
  <si>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</si>
  <si>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</si>
  <si>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</si>
  <si>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</si>
  <si>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</si>
  <si>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</si>
  <si>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</si>
  <si>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</si>
  <si>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</si>
  <si>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</si>
  <si>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</si>
  <si>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</si>
  <si>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</si>
  <si>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</si>
  <si>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</si>
  <si>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</si>
  <si>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</si>
  <si>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</si>
  <si>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</si>
  <si>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</si>
  <si>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</si>
  <si>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</si>
  <si>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</si>
  <si>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</si>
  <si>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</si>
  <si>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</si>
  <si>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</si>
  <si>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</si>
  <si>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</si>
  <si>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</si>
  <si>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</si>
  <si>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</si>
  <si>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</si>
  <si>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</si>
  <si>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</si>
  <si>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</si>
  <si>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</si>
  <si>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</si>
  <si>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</si>
  <si>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</si>
  <si>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</si>
  <si>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</si>
  <si>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</si>
  <si>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</si>
  <si>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</si>
  <si>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</si>
  <si>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</si>
  <si>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</si>
  <si>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</si>
  <si>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</si>
  <si>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</si>
  <si>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</si>
  <si>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</si>
  <si>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</si>
  <si>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</si>
  <si>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</si>
  <si>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</si>
  <si>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</si>
  <si>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</si>
  <si>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</si>
  <si>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</si>
  <si>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</si>
  <si>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</si>
  <si>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</si>
  <si>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</si>
  <si>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</si>
  <si>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</si>
  <si>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</si>
  <si>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</si>
  <si>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</si>
  <si>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</si>
  <si>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</si>
  <si>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</si>
  <si>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</si>
  <si>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</si>
  <si>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</si>
  <si>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</si>
  <si>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</si>
  <si>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</si>
  <si>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</si>
  <si>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</si>
  <si>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</si>
  <si>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</si>
  <si>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</si>
  <si>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</si>
  <si>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</si>
  <si>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</si>
  <si>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</si>
  <si>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</si>
  <si>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</si>
  <si>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</si>
  <si>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</si>
  <si>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</si>
  <si>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</si>
  <si>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</si>
  <si>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</si>
  <si>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</si>
  <si>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</si>
  <si>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</si>
  <si>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</si>
  <si>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</si>
  <si>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</si>
  <si>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</si>
  <si>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</si>
  <si>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</si>
  <si>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</si>
  <si>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</si>
  <si>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</si>
  <si>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</si>
  <si>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</si>
  <si>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</si>
  <si>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</si>
  <si>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</si>
  <si>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</si>
  <si>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</si>
  <si>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</si>
  <si>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</si>
  <si>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</si>
  <si>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</si>
  <si>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</si>
  <si>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</si>
  <si>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</si>
  <si>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</si>
  <si>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</si>
  <si>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</si>
  <si>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</si>
  <si>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</si>
  <si>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</si>
  <si>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</si>
  <si>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</si>
  <si>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</si>
  <si>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</si>
  <si>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</si>
  <si>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</si>
  <si>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</si>
  <si>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</si>
  <si>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</si>
  <si>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</si>
  <si>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</si>
  <si>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</si>
  <si>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</si>
  <si>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</si>
  <si>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</si>
  <si>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</si>
  <si>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</si>
  <si>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</si>
  <si>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</si>
  <si>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</si>
  <si>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</si>
  <si>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</si>
  <si>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</si>
  <si>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</si>
  <si>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</si>
  <si>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</si>
  <si>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</si>
  <si>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</si>
  <si>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</si>
  <si>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</si>
  <si>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</si>
  <si>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</si>
  <si>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</si>
  <si>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</si>
  <si>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</si>
  <si>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</si>
  <si>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</si>
  <si>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</si>
  <si>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</si>
  <si>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</si>
  <si>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</si>
  <si>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</si>
  <si>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</si>
  <si>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</si>
  <si>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</si>
  <si>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</si>
  <si>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</si>
  <si>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</si>
  <si>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</si>
  <si>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</si>
  <si>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</si>
  <si>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</si>
  <si>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</si>
  <si>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</si>
  <si>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</si>
  <si>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</si>
  <si>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</si>
  <si>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</si>
  <si>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</si>
  <si>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</si>
  <si>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</si>
  <si>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</si>
  <si>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</si>
  <si>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</si>
  <si>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</si>
  <si>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</si>
  <si>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</si>
  <si>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</si>
  <si>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</si>
  <si>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</si>
  <si>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</si>
  <si>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</si>
  <si>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</si>
  <si>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</si>
  <si>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</si>
  <si>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</si>
  <si>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</si>
  <si>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</si>
  <si>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</si>
  <si>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</si>
  <si>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</si>
  <si>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</si>
  <si>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</si>
  <si>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</si>
  <si>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</si>
  <si>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</si>
  <si>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</si>
  <si>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</si>
  <si>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</si>
  <si>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</si>
  <si>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</si>
  <si>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</si>
  <si>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</si>
  <si>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</si>
  <si>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</si>
  <si>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</si>
  <si>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</si>
  <si>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</si>
  <si>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</si>
  <si>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</si>
  <si>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</si>
  <si>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</si>
  <si>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</si>
  <si>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</si>
  <si>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</si>
  <si>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</si>
  <si>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</si>
  <si>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</si>
  <si>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</si>
  <si>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</si>
  <si>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</si>
  <si>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</si>
  <si>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</si>
  <si>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</si>
  <si>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</si>
  <si>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</si>
  <si>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</si>
  <si>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</si>
  <si>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</si>
  <si>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</si>
  <si>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</si>
  <si>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</si>
  <si>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</si>
  <si>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</si>
  <si>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</si>
  <si>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</si>
  <si>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</si>
  <si>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</si>
  <si>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</si>
  <si>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</si>
  <si>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</si>
  <si>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</si>
  <si>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</si>
  <si>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</si>
  <si>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</si>
  <si>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</si>
  <si>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</si>
  <si>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</si>
  <si>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</si>
  <si>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</si>
  <si>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</si>
  <si>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</si>
  <si>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</si>
  <si>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</si>
  <si>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</si>
  <si>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</si>
  <si>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</si>
  <si>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</si>
  <si>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</si>
  <si>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</si>
  <si>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</si>
  <si>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</si>
  <si>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</si>
  <si>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</si>
  <si>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</si>
  <si>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</si>
  <si>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</si>
  <si>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</si>
  <si>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</si>
  <si>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</si>
  <si>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</si>
  <si>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</si>
  <si>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</si>
  <si>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</si>
  <si>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</si>
  <si>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</si>
  <si>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</si>
  <si>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</si>
  <si>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</si>
  <si>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</si>
  <si>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</si>
  <si>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</si>
  <si>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</si>
  <si>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</si>
  <si>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</si>
  <si>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</si>
  <si>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</si>
  <si>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</si>
  <si>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</si>
  <si>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</si>
  <si>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</si>
  <si>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</si>
  <si>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</si>
  <si>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</si>
  <si>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</si>
  <si>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</si>
  <si>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</si>
  <si>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</si>
  <si>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</si>
  <si>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</si>
  <si>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</si>
  <si>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</si>
  <si>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</si>
  <si>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</si>
  <si>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</si>
  <si>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</si>
  <si>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</si>
  <si>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</si>
  <si>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</si>
  <si>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</si>
  <si>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</si>
  <si>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</si>
  <si>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</si>
  <si>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</si>
  <si>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</si>
  <si>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</si>
  <si>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</si>
  <si>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</si>
  <si>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</si>
  <si>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</si>
  <si>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</si>
  <si>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</si>
  <si>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</si>
  <si>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</si>
  <si>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</si>
  <si>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</si>
  <si>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</si>
  <si>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</si>
  <si>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</si>
  <si>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</si>
  <si>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</si>
  <si>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</si>
  <si>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</si>
  <si>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</si>
  <si>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</si>
  <si>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</si>
  <si>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</si>
  <si>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</si>
  <si>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</si>
  <si>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</si>
  <si>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</si>
  <si>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</si>
  <si>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</si>
  <si>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</si>
  <si>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</si>
  <si>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</si>
  <si>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</si>
  <si>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</si>
  <si>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</si>
  <si>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</si>
  <si>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</si>
  <si>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</si>
  <si>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</si>
  <si>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</si>
  <si>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</si>
  <si>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</si>
  <si>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</si>
  <si>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</si>
  <si>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</si>
  <si>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</si>
  <si>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</si>
  <si>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</si>
  <si>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</si>
  <si>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</si>
  <si>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</si>
  <si>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</si>
  <si>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</si>
  <si>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</si>
  <si>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</si>
  <si>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</si>
  <si>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</si>
  <si>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</si>
  <si>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</si>
  <si>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</si>
  <si>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</si>
  <si>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</si>
  <si>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</si>
  <si>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</si>
  <si>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</si>
  <si>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</si>
  <si>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</si>
  <si>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</si>
  <si>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</si>
  <si>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</si>
  <si>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</si>
  <si>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</si>
  <si>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</si>
  <si>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</si>
  <si>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</si>
  <si>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</si>
  <si>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</si>
  <si>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</si>
  <si>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</si>
  <si>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</si>
  <si>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</si>
  <si>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</si>
  <si>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</si>
  <si>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</si>
  <si>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</si>
  <si>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</si>
  <si>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</si>
  <si>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</si>
  <si>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</si>
  <si>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</si>
  <si>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</si>
  <si>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</si>
  <si>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</si>
  <si>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</si>
  <si>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</si>
  <si>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</si>
  <si>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</si>
  <si>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</si>
  <si>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</si>
  <si>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</si>
  <si>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</si>
  <si>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</si>
  <si>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</si>
  <si>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</si>
  <si>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</si>
  <si>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</si>
  <si>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</si>
  <si>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</si>
  <si>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</si>
  <si>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</si>
  <si>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</si>
  <si>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</si>
  <si>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</si>
  <si>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</si>
  <si>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</si>
  <si>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</si>
  <si>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</si>
  <si>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</si>
  <si>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</si>
  <si>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</si>
  <si>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</si>
  <si>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</si>
  <si>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</si>
  <si>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</si>
  <si>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</si>
  <si>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</si>
  <si>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</si>
  <si>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</si>
  <si>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</si>
  <si>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</si>
  <si>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</si>
  <si>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</si>
  <si>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</si>
  <si>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</si>
  <si>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</si>
  <si>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</si>
  <si>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</si>
  <si>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</si>
  <si>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</si>
  <si>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</si>
  <si>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</si>
  <si>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</si>
  <si>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</si>
  <si>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</si>
  <si>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</si>
  <si>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</si>
  <si>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</si>
  <si>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</si>
  <si>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</si>
  <si>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</si>
  <si>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</si>
  <si>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</si>
  <si>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</si>
  <si>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</si>
  <si>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</si>
  <si>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</si>
  <si>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</si>
  <si>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</si>
  <si>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</si>
  <si>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</si>
  <si>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</si>
  <si>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</si>
  <si>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</si>
  <si>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</si>
  <si>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</si>
  <si>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</si>
  <si>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</si>
  <si>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</si>
  <si>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</si>
  <si>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</si>
  <si>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</si>
  <si>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</si>
  <si>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</si>
  <si>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</si>
  <si>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</si>
  <si>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</si>
  <si>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</si>
  <si>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</si>
  <si>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</si>
  <si>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</si>
  <si>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</si>
  <si>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</si>
  <si>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</si>
  <si>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</si>
  <si>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</si>
  <si>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</si>
  <si>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</si>
  <si>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</si>
  <si>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</si>
  <si>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</si>
  <si>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</si>
  <si>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</si>
  <si>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</si>
  <si>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</si>
  <si>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</si>
  <si>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</si>
  <si>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</si>
  <si>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</si>
  <si>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</si>
  <si>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</si>
  <si>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</si>
  <si>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</si>
  <si>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</si>
  <si>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</si>
  <si>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</si>
  <si>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</si>
  <si>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</si>
  <si>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</si>
  <si>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</si>
  <si>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</si>
  <si>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</si>
  <si>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</si>
  <si>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</si>
  <si>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</si>
  <si>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</si>
  <si>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</si>
  <si>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</si>
  <si>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</si>
  <si>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</si>
  <si>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</si>
  <si>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</si>
  <si>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</si>
  <si>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</si>
  <si>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</si>
  <si>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</si>
  <si>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</si>
  <si>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</si>
  <si>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</si>
  <si>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</si>
  <si>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</si>
  <si>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</si>
  <si>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</si>
  <si>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</si>
  <si>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</si>
  <si>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</si>
  <si>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</si>
  <si>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</si>
  <si>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</si>
  <si>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</si>
  <si>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</si>
  <si>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</si>
  <si>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</si>
  <si>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</si>
  <si>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</si>
  <si>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</si>
  <si>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</si>
  <si>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</si>
  <si>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</si>
  <si>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</si>
  <si>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</si>
  <si>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</si>
  <si>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</si>
  <si>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</si>
  <si>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</si>
  <si>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</si>
  <si>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</si>
  <si>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</si>
  <si>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</si>
  <si>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</si>
  <si>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</si>
  <si>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</si>
  <si>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</si>
  <si>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</si>
  <si>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</si>
  <si>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</si>
  <si>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</si>
  <si>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</si>
  <si>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</si>
  <si>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</si>
  <si>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</si>
  <si>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</si>
  <si>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</si>
  <si>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</si>
  <si>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</si>
  <si>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</si>
  <si>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</si>
  <si>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</si>
  <si>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</si>
  <si>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</si>
  <si>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</si>
  <si>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</si>
  <si>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</si>
  <si>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</si>
  <si>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</si>
  <si>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</si>
  <si>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</si>
  <si>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</si>
  <si>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</si>
  <si>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</si>
  <si>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</si>
  <si>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</si>
  <si>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</si>
  <si>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</si>
  <si>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</si>
  <si>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</si>
  <si>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</si>
  <si>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</si>
  <si>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</si>
  <si>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</si>
  <si>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</si>
  <si>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</si>
  <si>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</si>
  <si>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</si>
  <si>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</si>
  <si>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</si>
  <si>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</si>
  <si>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</si>
  <si>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</si>
  <si>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</si>
  <si>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</si>
  <si>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</si>
  <si>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</si>
  <si>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</si>
  <si>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</si>
  <si>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</si>
  <si>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</si>
  <si>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</si>
  <si>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</si>
  <si>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</si>
  <si>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</si>
  <si>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</si>
  <si>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</si>
  <si>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</si>
  <si>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</si>
  <si>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</si>
  <si>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</si>
  <si>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</si>
  <si>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</si>
  <si>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</si>
  <si>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</si>
  <si>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</si>
  <si>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</si>
  <si>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</si>
  <si>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</si>
  <si>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</si>
  <si>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</si>
  <si>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</si>
  <si>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</si>
  <si>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</si>
  <si>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</si>
  <si>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</si>
  <si>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</si>
  <si>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</si>
  <si>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</si>
  <si>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</si>
  <si>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</si>
  <si>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</si>
  <si>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</si>
  <si>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</si>
  <si>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</si>
  <si>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</si>
  <si>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</si>
  <si>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</si>
  <si>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</si>
  <si>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</si>
  <si>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</si>
  <si>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</si>
  <si>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</si>
  <si>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</si>
  <si>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</si>
  <si>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</si>
  <si>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</si>
  <si>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</si>
  <si>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</si>
  <si>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</si>
  <si>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</si>
  <si>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</si>
  <si>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</si>
  <si>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</si>
  <si>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</si>
  <si>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</si>
  <si>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</si>
  <si>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</si>
  <si>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</si>
  <si>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</si>
  <si>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</si>
  <si>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</si>
  <si>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</si>
  <si>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</si>
  <si>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</si>
  <si>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</si>
  <si>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</si>
  <si>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</si>
  <si>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</si>
  <si>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</si>
  <si>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</si>
  <si>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</si>
  <si>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</si>
  <si>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</si>
  <si>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</si>
  <si>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</si>
  <si>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</si>
  <si>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</si>
  <si>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</si>
  <si>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</si>
  <si>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</si>
  <si>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</si>
  <si>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</si>
  <si>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</si>
  <si>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</si>
  <si>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</si>
  <si>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</si>
  <si>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</si>
  <si>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</si>
  <si>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</si>
  <si>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</si>
  <si>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</si>
  <si>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</si>
  <si>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</si>
  <si>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</si>
  <si>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</si>
  <si>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</si>
  <si>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</si>
  <si>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</si>
  <si>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</si>
  <si>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</si>
  <si>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</si>
  <si>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</si>
  <si>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</si>
  <si>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</si>
  <si>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</si>
  <si>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</si>
  <si>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</si>
  <si>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</si>
  <si>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</si>
  <si>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</si>
  <si>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</si>
  <si>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</si>
  <si>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</si>
  <si>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</si>
  <si>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</si>
  <si>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</si>
  <si>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</si>
  <si>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</si>
  <si>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</si>
  <si>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</si>
  <si>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</si>
  <si>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</si>
  <si>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</si>
  <si>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</si>
  <si>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</si>
  <si>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</si>
  <si>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</si>
  <si>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</si>
  <si>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</si>
  <si>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</si>
  <si>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</si>
  <si>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</si>
  <si>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</si>
  <si>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</si>
  <si>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</si>
  <si>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</si>
  <si>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</si>
  <si>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</si>
  <si>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</si>
  <si>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</si>
  <si>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</si>
  <si>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</si>
  <si>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</si>
  <si>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</si>
  <si>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</si>
  <si>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</si>
  <si>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</si>
  <si>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</si>
  <si>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</si>
  <si>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</si>
  <si>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</si>
  <si>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</si>
  <si>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</si>
  <si>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</si>
  <si>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</si>
  <si>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</si>
  <si>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</si>
  <si>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</si>
  <si>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</si>
  <si>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</si>
  <si>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</si>
  <si>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</si>
  <si>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</si>
  <si>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</si>
  <si>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</si>
  <si>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</si>
  <si>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</si>
  <si>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</si>
  <si>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</si>
  <si>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</si>
  <si>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</si>
  <si>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</si>
  <si>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</si>
  <si>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</si>
  <si>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</si>
  <si>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</si>
  <si>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</si>
  <si>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</si>
  <si>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</si>
  <si>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</si>
  <si>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</si>
  <si>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</si>
  <si>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</si>
  <si>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</si>
  <si>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</si>
  <si>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</si>
  <si>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</si>
  <si>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</si>
  <si>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</si>
  <si>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</si>
  <si>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</si>
  <si>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</si>
  <si>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</si>
  <si>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</si>
  <si>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</si>
  <si>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</si>
  <si>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</si>
  <si>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</si>
  <si>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</si>
  <si>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</si>
  <si>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</si>
  <si>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</si>
  <si>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</si>
  <si>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</si>
  <si>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</si>
  <si>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</si>
  <si>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</si>
  <si>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</si>
  <si>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</si>
  <si>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</si>
  <si>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</si>
  <si>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</si>
  <si>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</si>
  <si>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</si>
  <si>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</si>
  <si>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</si>
  <si>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</si>
  <si>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</si>
  <si>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</si>
  <si>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</si>
  <si>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</si>
  <si>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</si>
  <si>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</si>
  <si>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</si>
  <si>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</si>
  <si>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</si>
  <si>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</si>
  <si>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</si>
  <si>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</si>
  <si>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</si>
  <si>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</si>
  <si>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</si>
  <si>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</si>
  <si>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</si>
  <si>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</si>
  <si>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</si>
  <si>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</si>
  <si>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</si>
  <si>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</si>
  <si>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</si>
  <si>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</si>
  <si>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</si>
  <si>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</si>
  <si>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</si>
  <si>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</si>
  <si>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</si>
  <si>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</si>
  <si>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</si>
  <si>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</si>
  <si>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</si>
  <si>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</si>
  <si>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</si>
  <si>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</si>
  <si>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</si>
  <si>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</si>
  <si>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</si>
  <si>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</si>
  <si>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</si>
  <si>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</si>
  <si>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</si>
  <si>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</si>
  <si>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</si>
  <si>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</si>
  <si>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</si>
  <si>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</si>
  <si>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</si>
  <si>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</si>
  <si>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</si>
  <si>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</si>
  <si>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</si>
  <si>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</si>
  <si>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</si>
  <si>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</si>
  <si>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</si>
  <si>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</si>
  <si>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</si>
  <si>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</si>
  <si>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</si>
  <si>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</si>
  <si>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</si>
  <si>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</si>
  <si>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</si>
  <si>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</si>
  <si>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</si>
  <si>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</si>
  <si>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</si>
  <si>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</si>
  <si>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</si>
  <si>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</si>
  <si>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</si>
  <si>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</si>
  <si>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</si>
  <si>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</si>
  <si>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</si>
  <si>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</si>
  <si>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</si>
  <si>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</si>
  <si>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</si>
  <si>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</si>
  <si>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</si>
  <si>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</si>
  <si>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</si>
  <si>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</si>
  <si>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</si>
  <si>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</si>
  <si>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</si>
  <si>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</si>
  <si>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</si>
  <si>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</si>
  <si>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</si>
  <si>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</si>
  <si>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</si>
  <si>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</si>
  <si>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</si>
  <si>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</si>
  <si>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</si>
  <si>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</si>
  <si>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</si>
  <si>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</si>
  <si>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</si>
  <si>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</si>
  <si>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</si>
  <si>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</si>
  <si>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</si>
  <si>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</si>
  <si>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</si>
  <si>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</si>
  <si>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</si>
  <si>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</si>
  <si>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</si>
  <si>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</si>
  <si>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</si>
  <si>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</si>
  <si>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</si>
  <si>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</si>
  <si>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</si>
  <si>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</si>
  <si>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</si>
  <si>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</si>
  <si>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</si>
  <si>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</si>
  <si>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</si>
  <si>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</si>
  <si>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</si>
  <si>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</si>
  <si>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</si>
  <si>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</si>
  <si>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</si>
  <si>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</si>
  <si>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</si>
  <si>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</si>
  <si>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</si>
  <si>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</si>
  <si>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</si>
  <si>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</si>
  <si>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</si>
  <si>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</si>
  <si>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</si>
  <si>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</si>
  <si>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</si>
  <si>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</si>
  <si>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</si>
  <si>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</si>
  <si>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</si>
  <si>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</si>
  <si>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</si>
  <si>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</si>
  <si>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</si>
  <si>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</si>
  <si>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</si>
  <si>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</si>
  <si>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</si>
  <si>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</si>
  <si>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</si>
  <si>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</si>
  <si>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</si>
  <si>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</si>
  <si>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</si>
  <si>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</si>
  <si>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</si>
  <si>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</si>
  <si>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</si>
  <si>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</si>
  <si>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</si>
  <si>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</si>
  <si>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</si>
  <si>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</si>
  <si>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</si>
  <si>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</si>
  <si>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</si>
  <si>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</si>
  <si>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</si>
  <si>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</si>
  <si>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</si>
  <si>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</si>
  <si>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</si>
  <si>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</si>
  <si>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</si>
  <si>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</si>
  <si>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</si>
  <si>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</si>
  <si>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</si>
  <si>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</si>
  <si>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</si>
  <si>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</si>
  <si>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</si>
  <si>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</si>
  <si>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</si>
  <si>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</si>
  <si>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</si>
  <si>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</si>
  <si>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</si>
  <si>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</si>
  <si>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</si>
  <si>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</si>
  <si>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</si>
  <si>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</si>
  <si>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</si>
  <si>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</si>
  <si>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</si>
  <si>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</si>
  <si>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</si>
  <si>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</si>
  <si>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</si>
  <si>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</si>
  <si>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</si>
  <si>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</si>
  <si>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</si>
  <si>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</si>
  <si>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</si>
  <si>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</si>
  <si>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</si>
  <si>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</si>
  <si>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</si>
  <si>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</si>
  <si>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</si>
  <si>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</si>
  <si>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</si>
  <si>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</si>
  <si>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</si>
  <si>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</si>
  <si>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</si>
  <si>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</si>
  <si>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</si>
  <si>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</si>
  <si>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</si>
  <si>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</si>
  <si>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</si>
  <si>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</si>
  <si>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</si>
  <si>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</si>
  <si>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</si>
  <si>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</si>
  <si>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</si>
  <si>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</si>
  <si>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</si>
  <si>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</si>
  <si>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</si>
  <si>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</si>
  <si>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</si>
  <si>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</si>
  <si>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</si>
  <si>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</si>
  <si>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</si>
  <si>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</si>
  <si>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</si>
  <si>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</si>
  <si>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</si>
  <si>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</si>
  <si>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</si>
  <si>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</si>
  <si>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</si>
  <si>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</si>
  <si>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</si>
  <si>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</si>
  <si>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</si>
  <si>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</si>
  <si>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</si>
  <si>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</si>
  <si>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</si>
  <si>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</si>
  <si>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</si>
  <si>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</si>
  <si>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</si>
  <si>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</si>
  <si>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</si>
  <si>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</si>
  <si>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</si>
  <si>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</si>
  <si>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</si>
  <si>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</si>
  <si>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</si>
  <si>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</si>
  <si>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</si>
  <si>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</si>
  <si>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</si>
  <si>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</si>
  <si>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</si>
  <si>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</si>
  <si>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</si>
  <si>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</si>
  <si>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</si>
  <si>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</si>
  <si>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</si>
  <si>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</si>
  <si>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</si>
  <si>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</si>
  <si>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</si>
  <si>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</si>
  <si>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</si>
  <si>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</si>
  <si>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</si>
  <si>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</si>
  <si>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</si>
  <si>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</si>
  <si>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</si>
  <si>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</si>
  <si>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</si>
  <si>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</si>
  <si>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</si>
  <si>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</si>
  <si>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</si>
  <si>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</si>
  <si>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</si>
  <si>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</si>
  <si>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</si>
  <si>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</si>
  <si>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</si>
  <si>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</si>
  <si>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</si>
  <si>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</si>
  <si>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</si>
  <si>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</si>
  <si>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</si>
  <si>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</si>
  <si>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</si>
  <si>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</si>
  <si>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</si>
  <si>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</si>
  <si>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</si>
  <si>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</si>
  <si>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</si>
  <si>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</si>
  <si>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</si>
  <si>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</si>
  <si>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</si>
  <si>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</si>
  <si>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</si>
  <si>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</si>
  <si>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</si>
  <si>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</si>
  <si>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</si>
  <si>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</si>
  <si>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</si>
  <si>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</si>
  <si>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</si>
  <si>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</si>
  <si>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</si>
  <si>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</si>
  <si>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</si>
  <si>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</si>
  <si>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</si>
  <si>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</si>
  <si>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</si>
  <si>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</si>
  <si>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</si>
  <si>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</si>
  <si>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</si>
  <si>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</si>
  <si>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</si>
  <si>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</si>
  <si>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</si>
  <si>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</si>
  <si>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</si>
  <si>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</si>
  <si>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</si>
  <si>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</si>
  <si>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</si>
  <si>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</si>
  <si>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</si>
  <si>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</si>
  <si>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</si>
  <si>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</si>
  <si>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</si>
  <si>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</si>
  <si>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</si>
  <si>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</si>
  <si>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</si>
  <si>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</si>
  <si>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</si>
  <si>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</si>
  <si>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</si>
  <si>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</si>
  <si>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</si>
  <si>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</si>
  <si>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</si>
  <si>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</si>
  <si>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</si>
  <si>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</si>
  <si>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</si>
  <si>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</si>
  <si>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</si>
  <si>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</si>
  <si>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</si>
  <si>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</si>
  <si>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</si>
  <si>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</si>
  <si>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</si>
  <si>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</si>
  <si>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</si>
  <si>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</si>
  <si>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</si>
  <si>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</si>
  <si>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</si>
  <si>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</si>
  <si>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</si>
  <si>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</si>
  <si>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</si>
  <si>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</si>
  <si>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</si>
  <si>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</si>
  <si>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</si>
  <si>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</si>
  <si>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</si>
  <si>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</si>
  <si>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</si>
  <si>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</si>
  <si>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</si>
  <si>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</si>
  <si>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</si>
  <si>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</si>
  <si>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</si>
  <si>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</si>
  <si>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</si>
  <si>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</si>
  <si>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</si>
  <si>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</si>
  <si>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</si>
  <si>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</si>
  <si>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</si>
  <si>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</si>
  <si>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</si>
  <si>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</si>
  <si>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</si>
  <si>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</si>
  <si>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</si>
  <si>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</si>
  <si>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</si>
  <si>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</si>
  <si>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</si>
  <si>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</si>
  <si>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</si>
  <si>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</si>
  <si>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</si>
  <si>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</si>
  <si>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</si>
  <si>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</si>
  <si>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</si>
  <si>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</si>
  <si>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</si>
  <si>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</si>
  <si>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</si>
  <si>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</si>
  <si>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</si>
  <si>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</si>
  <si>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</si>
  <si>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</si>
  <si>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</si>
  <si>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</si>
  <si>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</si>
  <si>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</si>
  <si>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</si>
  <si>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</si>
  <si>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</si>
  <si>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</si>
  <si>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</si>
  <si>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</si>
  <si>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</si>
  <si>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</si>
  <si>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</si>
  <si>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</si>
  <si>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</si>
  <si>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</si>
  <si>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</si>
  <si>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</si>
  <si>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</si>
  <si>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</si>
  <si>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</si>
  <si>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</si>
  <si>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</si>
  <si>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</si>
  <si>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</si>
  <si>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</si>
  <si>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</si>
  <si>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</si>
  <si>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</si>
  <si>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</si>
  <si>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</si>
  <si>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</si>
  <si>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</si>
  <si>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</si>
  <si>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</si>
  <si>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</si>
  <si>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</si>
  <si>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</si>
  <si>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</si>
  <si>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</si>
  <si>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</si>
  <si>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</si>
  <si>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</si>
  <si>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</si>
  <si>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</si>
  <si>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</si>
  <si>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</si>
  <si>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</si>
  <si>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</si>
  <si>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</si>
  <si>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</si>
  <si>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</si>
  <si>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</si>
  <si>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</si>
  <si>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</si>
  <si>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</si>
  <si>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</si>
  <si>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</si>
  <si>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</si>
  <si>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</si>
  <si>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</si>
  <si>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</si>
  <si>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</si>
  <si>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</si>
  <si>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</si>
  <si>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</si>
  <si>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</si>
  <si>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</si>
  <si>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</si>
  <si>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</si>
  <si>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</si>
  <si>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</si>
  <si>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</si>
  <si>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</si>
  <si>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</si>
  <si>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</si>
  <si>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</si>
  <si>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</si>
  <si>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</si>
  <si>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</si>
  <si>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</si>
  <si>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</si>
  <si>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</si>
  <si>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</si>
  <si>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</si>
  <si>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</si>
  <si>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</si>
  <si>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</si>
  <si>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</si>
  <si>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</si>
  <si>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</si>
  <si>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</si>
  <si>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</si>
  <si>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</si>
  <si>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</si>
  <si>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</si>
  <si>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</si>
  <si>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</si>
  <si>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</si>
  <si>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</si>
  <si>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</si>
  <si>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</si>
  <si>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</si>
  <si>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</si>
  <si>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</si>
  <si>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</si>
  <si>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</si>
  <si>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</si>
  <si>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</si>
  <si>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</si>
  <si>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</si>
  <si>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</si>
  <si>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</si>
  <si>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</si>
  <si>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</si>
  <si>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</si>
  <si>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</si>
  <si>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</si>
  <si>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</si>
  <si>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</si>
  <si>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</si>
  <si>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</si>
  <si>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</si>
  <si>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</si>
  <si>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</si>
  <si>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</si>
  <si>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</si>
  <si>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</si>
  <si>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</si>
  <si>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</si>
  <si>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</si>
  <si>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</si>
  <si>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</si>
  <si>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</si>
  <si>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</si>
  <si>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</si>
  <si>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</si>
  <si>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</si>
  <si>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</si>
  <si>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</si>
  <si>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</si>
  <si>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</si>
  <si>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</si>
  <si>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</si>
  <si>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</si>
  <si>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</si>
  <si>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</si>
  <si>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</si>
  <si>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</si>
  <si>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</si>
  <si>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</si>
  <si>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</si>
  <si>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</si>
  <si>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</si>
  <si>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</si>
  <si>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</si>
  <si>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</si>
  <si>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</si>
  <si>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</si>
  <si>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</si>
  <si>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</si>
  <si>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</si>
  <si>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</si>
  <si>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</si>
  <si>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</si>
  <si>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</si>
  <si>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</si>
  <si>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</si>
  <si>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</si>
  <si>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</si>
  <si>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</si>
  <si>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</si>
  <si>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</si>
  <si>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</si>
  <si>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</si>
  <si>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</si>
  <si>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</si>
  <si>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</si>
  <si>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</si>
  <si>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</si>
  <si>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</si>
  <si>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</si>
  <si>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</si>
  <si>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</si>
  <si>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</si>
  <si>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</si>
  <si>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</si>
  <si>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</si>
  <si>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</si>
  <si>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</si>
  <si>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</si>
  <si>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</si>
  <si>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</si>
  <si>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</si>
  <si>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</si>
  <si>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</si>
  <si>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</si>
  <si>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</si>
  <si>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</si>
  <si>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</si>
  <si>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</si>
  <si>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</si>
  <si>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</si>
  <si>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</si>
  <si>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</si>
  <si>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</si>
  <si>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</si>
  <si>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</si>
  <si>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</si>
  <si>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</si>
  <si>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</si>
  <si>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</si>
  <si>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</si>
  <si>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</si>
  <si>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</si>
  <si>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</si>
  <si>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</si>
  <si>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</si>
  <si>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</si>
  <si>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</si>
  <si>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</si>
  <si>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</si>
  <si>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</si>
  <si>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</si>
  <si>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</si>
  <si>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</si>
  <si>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</si>
  <si>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</si>
  <si>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</si>
  <si>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</si>
  <si>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</si>
  <si>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</si>
  <si>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</si>
  <si>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</si>
  <si>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</si>
  <si>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</si>
  <si>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</si>
  <si>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</si>
  <si>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</si>
  <si>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</si>
  <si>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</si>
  <si>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</si>
  <si>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</si>
  <si>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</si>
  <si>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</si>
  <si>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</si>
  <si>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</si>
  <si>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</si>
  <si>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</si>
  <si>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</si>
  <si>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</si>
  <si>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</si>
  <si>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</si>
  <si>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</si>
  <si>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</si>
  <si>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</si>
  <si>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</si>
  <si>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</si>
  <si>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</si>
  <si>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</si>
  <si>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</si>
  <si>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</si>
  <si>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</si>
  <si>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</si>
  <si>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</si>
  <si>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</si>
  <si>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</si>
  <si>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</si>
  <si>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</si>
  <si>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</si>
  <si>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</si>
  <si>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</si>
  <si>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</si>
  <si>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</si>
  <si>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</si>
  <si>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</si>
  <si>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</si>
  <si>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</si>
  <si>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</si>
  <si>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</si>
  <si>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</si>
  <si>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</si>
  <si>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</si>
  <si>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</si>
  <si>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</si>
  <si>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</si>
  <si>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</si>
  <si>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</si>
  <si>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</si>
  <si>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</si>
  <si>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</si>
  <si>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</si>
  <si>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</si>
  <si>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</si>
  <si>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</si>
  <si>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</si>
  <si>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</si>
  <si>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</si>
  <si>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</si>
  <si>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</si>
  <si>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</si>
  <si>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</si>
  <si>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</si>
  <si>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</si>
  <si>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</si>
  <si>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</si>
  <si>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</si>
  <si>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</si>
  <si>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</si>
  <si>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</si>
  <si>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</si>
  <si>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</si>
  <si>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</si>
  <si>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</si>
  <si>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</si>
  <si>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</si>
  <si>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</si>
  <si>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</si>
  <si>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</si>
  <si>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</si>
  <si>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</si>
  <si>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</si>
  <si>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</si>
  <si>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</si>
  <si>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</si>
  <si>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</si>
  <si>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</si>
  <si>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</si>
  <si>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</si>
  <si>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</si>
  <si>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</si>
  <si>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</si>
  <si>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</si>
  <si>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</si>
  <si>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</si>
  <si>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</si>
  <si>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</si>
  <si>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</si>
  <si>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</si>
  <si>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</si>
  <si>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</si>
  <si>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</si>
  <si>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</si>
  <si>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</si>
  <si>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</si>
  <si>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</si>
  <si>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</si>
  <si>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</si>
  <si>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</si>
  <si>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</si>
  <si>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</si>
  <si>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</si>
  <si>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</si>
  <si>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</si>
  <si>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</si>
  <si>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</si>
  <si>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</si>
  <si>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</si>
  <si>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</si>
  <si>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</si>
  <si>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</si>
  <si>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</si>
  <si>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</si>
  <si>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</si>
  <si>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</si>
  <si>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</si>
  <si>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</si>
  <si>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</si>
  <si>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</si>
  <si>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</si>
  <si>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</si>
  <si>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</si>
  <si>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</si>
  <si>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</si>
  <si>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</si>
  <si>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</si>
  <si>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</si>
  <si>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</si>
  <si>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</si>
  <si>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</si>
  <si>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</si>
  <si>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</si>
  <si>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</si>
  <si>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</si>
  <si>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</si>
  <si>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</si>
  <si>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</si>
  <si>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</si>
  <si>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</si>
  <si>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</si>
  <si>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</si>
  <si>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</si>
  <si>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</si>
  <si>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</si>
  <si>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</si>
  <si>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</si>
  <si>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</si>
  <si>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</si>
  <si>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</si>
  <si>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</si>
  <si>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</si>
  <si>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</si>
  <si>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</si>
  <si>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</si>
  <si>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</si>
  <si>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</si>
  <si>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</si>
  <si>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</si>
  <si>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</si>
  <si>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</si>
  <si>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</si>
  <si>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</si>
  <si>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</si>
  <si>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</si>
  <si>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</si>
  <si>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</si>
  <si>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</si>
  <si>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</si>
  <si>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</si>
  <si>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</si>
  <si>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</si>
  <si>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</si>
  <si>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</si>
  <si>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</si>
  <si>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</si>
  <si>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</si>
  <si>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</si>
  <si>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</si>
  <si>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</si>
  <si>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</si>
  <si>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</si>
  <si>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</si>
  <si>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</si>
  <si>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</si>
  <si>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</si>
  <si>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</si>
  <si>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</si>
  <si>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</si>
  <si>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</si>
  <si>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</si>
  <si>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</si>
  <si>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</si>
  <si>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</si>
  <si>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</si>
  <si>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</si>
  <si>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</si>
  <si>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</si>
  <si>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</si>
  <si>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</si>
  <si>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</si>
  <si>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</si>
  <si>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</si>
  <si>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</si>
  <si>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</si>
  <si>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</si>
  <si>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</si>
  <si>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</si>
  <si>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</si>
  <si>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</si>
  <si>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</si>
  <si>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</si>
  <si>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</si>
  <si>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</si>
  <si>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</si>
  <si>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</si>
  <si>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</si>
  <si>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</si>
  <si>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</si>
  <si>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</si>
  <si>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</si>
  <si>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</si>
  <si>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</si>
  <si>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</si>
  <si>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</si>
  <si>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</si>
  <si>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</si>
  <si>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</si>
  <si>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</si>
  <si>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</si>
  <si>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</si>
  <si>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</si>
  <si>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</si>
  <si>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</si>
  <si>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</si>
  <si>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</si>
  <si>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</si>
  <si>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</si>
  <si>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</si>
  <si>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</si>
  <si>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</si>
  <si>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</si>
  <si>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</si>
  <si>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</si>
  <si>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</si>
  <si>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</si>
  <si>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</si>
  <si>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</si>
  <si>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</si>
  <si>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</si>
  <si>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</si>
  <si>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</si>
  <si>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</si>
  <si>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</si>
  <si>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</si>
  <si>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</si>
  <si>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</si>
  <si>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</si>
  <si>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</si>
  <si>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</si>
  <si>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</si>
  <si>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</si>
  <si>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</si>
  <si>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</si>
  <si>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</si>
  <si>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</si>
  <si>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</si>
  <si>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</si>
  <si>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</si>
  <si>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</si>
  <si>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</si>
  <si>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</si>
  <si>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</si>
  <si>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</si>
  <si>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</si>
  <si>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</si>
  <si>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</si>
  <si>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</si>
  <si>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</si>
  <si>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</si>
  <si>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</si>
  <si>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</si>
  <si>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</si>
  <si>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</si>
  <si>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</si>
  <si>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</si>
  <si>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</si>
  <si>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</si>
  <si>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</si>
  <si>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</si>
  <si>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</si>
  <si>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</si>
  <si>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</si>
  <si>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</si>
  <si>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</si>
  <si>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</si>
  <si>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</si>
  <si>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</si>
  <si>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</si>
  <si>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</si>
  <si>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</si>
  <si>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</si>
  <si>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</si>
  <si>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</si>
  <si>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</si>
  <si>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</si>
  <si>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</si>
  <si>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</si>
  <si>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</si>
  <si>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</si>
  <si>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</si>
  <si>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</si>
  <si>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</si>
  <si>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</si>
  <si>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</si>
  <si>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</si>
  <si>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</si>
  <si>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</si>
  <si>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</si>
  <si>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</si>
  <si>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</si>
  <si>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</si>
  <si>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</si>
  <si>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</si>
  <si>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</si>
  <si>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</si>
  <si>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</si>
  <si>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</si>
  <si>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</si>
  <si>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</si>
  <si>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</si>
  <si>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</si>
  <si>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</si>
  <si>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</si>
  <si>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</si>
  <si>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</si>
  <si>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</si>
  <si>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</si>
  <si>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</si>
  <si>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</si>
  <si>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</si>
  <si>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</si>
  <si>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</si>
  <si>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</si>
  <si>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</si>
  <si>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</si>
  <si>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</si>
  <si>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</si>
  <si>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</si>
  <si>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</si>
  <si>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</si>
  <si>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</si>
  <si>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</si>
  <si>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</si>
  <si>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</si>
  <si>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</si>
  <si>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</si>
  <si>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</si>
  <si>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</si>
  <si>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</si>
  <si>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</si>
  <si>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</si>
  <si>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</si>
  <si>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</si>
  <si>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</si>
  <si>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</si>
  <si>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</si>
  <si>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</si>
  <si>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</si>
  <si>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</si>
  <si>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</si>
  <si>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</si>
  <si>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</si>
  <si>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</si>
  <si>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</si>
  <si>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</si>
  <si>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</si>
  <si>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</si>
  <si>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</si>
  <si>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</si>
  <si>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</si>
  <si>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</si>
  <si>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</si>
  <si>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</si>
  <si>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</si>
  <si>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</si>
  <si>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</si>
  <si>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</si>
  <si>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</si>
  <si>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</si>
  <si>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</si>
  <si>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</si>
  <si>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</si>
  <si>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</si>
  <si>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</si>
  <si>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</si>
  <si>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</si>
  <si>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</si>
  <si>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</si>
  <si>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</si>
  <si>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</si>
  <si>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</si>
  <si>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</si>
  <si>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</si>
  <si>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</si>
  <si>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</si>
  <si>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</si>
  <si>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</si>
  <si>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</si>
  <si>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</si>
  <si>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</si>
  <si>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</si>
  <si>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</si>
  <si>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</si>
  <si>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</si>
  <si>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</si>
  <si>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</si>
  <si>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</si>
  <si>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</si>
  <si>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</si>
  <si>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</si>
  <si>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</si>
  <si>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</si>
  <si>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</si>
  <si>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</si>
  <si>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</si>
  <si>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</si>
  <si>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</si>
  <si>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</si>
  <si>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</si>
  <si>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</si>
  <si>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</si>
  <si>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</si>
  <si>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</si>
  <si>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</si>
  <si>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</si>
  <si>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</si>
  <si>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</si>
  <si>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</si>
  <si>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</si>
  <si>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</si>
  <si>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</si>
  <si>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</si>
  <si>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</si>
  <si>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</si>
  <si>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</si>
  <si>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</si>
  <si>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</si>
  <si>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</si>
  <si>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</si>
  <si>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</si>
  <si>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</si>
  <si>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</si>
  <si>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</si>
  <si>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</si>
  <si>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</si>
  <si>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</si>
  <si>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</si>
  <si>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</si>
  <si>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</si>
  <si>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</si>
  <si>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</si>
  <si>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</si>
  <si>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</si>
  <si>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</si>
  <si>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</si>
  <si>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</si>
  <si>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</si>
  <si>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</si>
  <si>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</si>
  <si>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</si>
  <si>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</si>
  <si>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</si>
  <si>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</si>
  <si>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</si>
  <si>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</si>
  <si>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</si>
  <si>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</si>
  <si>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</si>
  <si>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</si>
  <si>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</si>
  <si>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</si>
  <si>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</si>
  <si>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</si>
  <si>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</si>
  <si>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</si>
  <si>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</si>
  <si>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</si>
  <si>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</si>
  <si>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</si>
  <si>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</si>
  <si>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</si>
  <si>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</si>
  <si>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</si>
  <si>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</si>
  <si>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</si>
  <si>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</si>
  <si>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</si>
  <si>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</si>
  <si>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</si>
  <si>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</si>
  <si>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</si>
  <si>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</si>
  <si>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</si>
  <si>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</si>
  <si>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</si>
  <si>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</si>
  <si>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</si>
  <si>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</si>
  <si>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</si>
  <si>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</si>
  <si>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</si>
  <si>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</si>
  <si>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</si>
  <si>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</si>
  <si>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</si>
  <si>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</si>
  <si>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</si>
  <si>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</si>
  <si>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</si>
  <si>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</si>
  <si>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</si>
  <si>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</si>
  <si>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</si>
  <si>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</si>
  <si>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</si>
  <si>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</si>
  <si>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</si>
  <si>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</si>
  <si>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</si>
  <si>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</si>
  <si>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</si>
  <si>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</si>
  <si>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</si>
  <si>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</si>
  <si>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</si>
  <si>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</si>
  <si>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</si>
  <si>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</si>
  <si>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</si>
  <si>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</si>
  <si>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</si>
  <si>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</si>
  <si>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</si>
  <si>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</si>
  <si>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</si>
  <si>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</si>
  <si>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</si>
  <si>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</si>
  <si>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</si>
  <si>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</si>
  <si>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</si>
  <si>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</si>
  <si>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</si>
  <si>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</si>
  <si>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</si>
  <si>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</si>
  <si>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</si>
  <si>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</si>
  <si>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</si>
  <si>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</si>
  <si>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</si>
  <si>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</si>
  <si>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</si>
  <si>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</si>
  <si>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</si>
  <si>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</si>
  <si>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</si>
  <si>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</si>
  <si>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</si>
  <si>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</si>
  <si>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</si>
  <si>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</si>
  <si>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</si>
  <si>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</si>
  <si>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</si>
  <si>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</si>
  <si>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</si>
  <si>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</si>
  <si>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</si>
  <si>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</si>
  <si>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</si>
  <si>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</si>
  <si>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</si>
  <si>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</si>
  <si>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</si>
  <si>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</si>
  <si>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</si>
  <si>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</si>
  <si>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</si>
  <si>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</si>
  <si>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</si>
  <si>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</si>
  <si>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</si>
  <si>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</si>
  <si>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</si>
  <si>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</si>
  <si>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</si>
  <si>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</si>
  <si>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</si>
  <si>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</si>
  <si>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</si>
  <si>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</si>
  <si>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</si>
  <si>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</si>
  <si>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</si>
  <si>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</si>
  <si>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</si>
  <si>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</si>
  <si>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</si>
  <si>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</si>
  <si>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</si>
  <si>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</si>
  <si>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</si>
  <si>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</si>
  <si>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</si>
  <si>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</si>
  <si>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</si>
  <si>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</si>
  <si>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</si>
  <si>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</si>
  <si>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</si>
  <si>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</si>
  <si>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</si>
  <si>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</si>
  <si>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</si>
  <si>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</si>
  <si>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</si>
  <si>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</si>
  <si>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</si>
  <si>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</si>
  <si>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</si>
  <si>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</si>
  <si>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</si>
  <si>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</si>
  <si>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</si>
  <si>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</si>
  <si>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</si>
  <si>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</si>
  <si>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</si>
  <si>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</si>
  <si>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</si>
  <si>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</si>
  <si>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</si>
  <si>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</si>
  <si>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</si>
  <si>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</si>
  <si>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</si>
  <si>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</si>
  <si>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</si>
  <si>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</si>
  <si>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</si>
  <si>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</si>
  <si>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</si>
  <si>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</si>
  <si>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</si>
  <si>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</si>
  <si>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</si>
  <si>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</si>
  <si>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</si>
  <si>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</si>
  <si>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</si>
  <si>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</si>
  <si>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</si>
  <si>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</si>
  <si>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</si>
  <si>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</si>
  <si>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</si>
  <si>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</si>
  <si>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</si>
  <si>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</si>
  <si>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</si>
  <si>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</si>
  <si>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</si>
  <si>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</si>
  <si>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</si>
  <si>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</si>
  <si>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</si>
  <si>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</si>
  <si>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</si>
  <si>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</si>
  <si>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</si>
  <si>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</si>
  <si>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</si>
  <si>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</si>
  <si>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</si>
  <si>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</si>
  <si>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</si>
  <si>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</si>
  <si>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</si>
  <si>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</si>
  <si>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</si>
  <si>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</si>
  <si>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</si>
  <si>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</si>
  <si>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</si>
  <si>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</si>
  <si>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</si>
  <si>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</si>
  <si>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</si>
  <si>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</si>
  <si>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</si>
  <si>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</si>
  <si>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</si>
  <si>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</si>
  <si>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</si>
  <si>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</si>
  <si>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</si>
  <si>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</si>
  <si>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</si>
  <si>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</si>
  <si>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</si>
  <si>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</si>
  <si>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</si>
  <si>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</si>
  <si>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</si>
  <si>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</si>
  <si>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</si>
  <si>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</si>
  <si>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</si>
  <si>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</si>
  <si>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</si>
  <si>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</si>
  <si>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</si>
  <si>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</si>
  <si>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</si>
  <si>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</si>
  <si>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</si>
  <si>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</si>
  <si>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</si>
  <si>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</si>
  <si>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</si>
  <si>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</si>
  <si>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</si>
  <si>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</si>
  <si>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</si>
  <si>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</si>
  <si>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</si>
  <si>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</si>
  <si>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</si>
  <si>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</si>
  <si>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</si>
  <si>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</si>
  <si>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</si>
  <si>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</si>
  <si>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</si>
  <si>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</si>
  <si>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</si>
  <si>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</si>
  <si>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</si>
  <si>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</si>
  <si>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</si>
  <si>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</si>
  <si>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</si>
  <si>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</si>
  <si>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</si>
  <si>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</si>
  <si>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</si>
  <si>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</si>
  <si>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</si>
  <si>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</si>
  <si>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</si>
  <si>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</si>
  <si>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</si>
  <si>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</si>
  <si>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</si>
  <si>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</si>
  <si>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</si>
  <si>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</si>
  <si>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</si>
  <si>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</si>
  <si>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</si>
  <si>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</si>
  <si>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</si>
  <si>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</si>
  <si>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</si>
  <si>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</si>
  <si>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</si>
  <si>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</si>
  <si>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</si>
  <si>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</si>
  <si>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</si>
  <si>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</si>
  <si>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</si>
  <si>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</si>
  <si>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</si>
  <si>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</si>
  <si>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</si>
  <si>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</si>
  <si>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</si>
  <si>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</si>
  <si>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</si>
  <si>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</si>
  <si>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</si>
  <si>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</si>
  <si>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</si>
  <si>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</si>
  <si>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</si>
  <si>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</si>
  <si>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</si>
  <si>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</si>
  <si>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</si>
  <si>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</si>
  <si>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</si>
  <si>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</si>
  <si>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</si>
  <si>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</si>
  <si>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</si>
  <si>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</si>
  <si>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</si>
  <si>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</si>
  <si>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</si>
  <si>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</si>
  <si>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</si>
  <si>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</si>
  <si>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</si>
  <si>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</si>
  <si>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</si>
  <si>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</si>
  <si>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</si>
  <si>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</si>
  <si>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</si>
  <si>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</si>
  <si>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</si>
  <si>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</si>
  <si>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</si>
  <si>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</si>
  <si>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</si>
  <si>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</si>
  <si>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</si>
  <si>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</si>
  <si>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</si>
  <si>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</si>
  <si>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</si>
  <si>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</si>
  <si>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</si>
  <si>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</si>
  <si>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</si>
  <si>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</si>
  <si>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</si>
  <si>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</si>
  <si>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</si>
  <si>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</si>
  <si>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</si>
  <si>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</si>
  <si>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</si>
  <si>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</si>
  <si>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</si>
  <si>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</si>
  <si>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</si>
  <si>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</si>
  <si>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</si>
  <si>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</si>
  <si>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</si>
  <si>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</si>
  <si>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</si>
  <si>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</si>
  <si>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</si>
  <si>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</si>
  <si>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</si>
  <si>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</si>
  <si>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</si>
  <si>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</si>
  <si>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</si>
  <si>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</si>
  <si>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</si>
  <si>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</si>
  <si>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</si>
  <si>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</si>
  <si>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</si>
  <si>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</si>
  <si>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</si>
  <si>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</si>
  <si>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</si>
  <si>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</si>
  <si>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</si>
  <si>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</si>
  <si>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</si>
  <si>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</si>
  <si>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</si>
  <si>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</si>
  <si>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</si>
  <si>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</si>
  <si>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</si>
  <si>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</si>
  <si>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</si>
  <si>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</si>
  <si>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</si>
  <si>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</si>
  <si>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</si>
  <si>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</si>
  <si>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</si>
  <si>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</si>
  <si>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</si>
  <si>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</si>
  <si>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</si>
  <si>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</si>
  <si>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</si>
  <si>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</si>
  <si>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</si>
  <si>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</si>
  <si>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</si>
  <si>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</si>
  <si>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</si>
  <si>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</si>
  <si>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</si>
  <si>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</si>
  <si>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</si>
  <si>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</si>
  <si>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</si>
  <si>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</si>
  <si>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</si>
  <si>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</si>
  <si>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</si>
  <si>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</si>
  <si>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</si>
  <si>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</si>
  <si>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</si>
  <si>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</si>
  <si>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</si>
  <si>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</si>
  <si>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</si>
  <si>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</si>
  <si>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</si>
  <si>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</si>
  <si>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</si>
  <si>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</si>
  <si>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</si>
  <si>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</si>
  <si>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</si>
  <si>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</si>
  <si>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</si>
  <si>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</si>
  <si>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</si>
  <si>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</si>
  <si>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</si>
  <si>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</si>
  <si>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</si>
  <si>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</si>
  <si>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</si>
  <si>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</si>
  <si>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</si>
  <si>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</si>
  <si>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</si>
  <si>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</si>
  <si>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</si>
  <si>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</si>
  <si>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</si>
  <si>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</si>
  <si>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</si>
  <si>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</si>
  <si>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</si>
  <si>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</si>
  <si>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</si>
  <si>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</si>
  <si>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</si>
  <si>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</si>
  <si>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</si>
  <si>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</si>
  <si>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</si>
  <si>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</si>
  <si>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</si>
  <si>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</si>
  <si>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</si>
  <si>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</si>
  <si>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</si>
  <si>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</si>
  <si>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</si>
  <si>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</si>
  <si>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</si>
  <si>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</si>
  <si>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</si>
  <si>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</si>
  <si>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</si>
  <si>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</si>
  <si>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</si>
  <si>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</si>
  <si>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</si>
  <si>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</si>
  <si>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</si>
  <si>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</si>
  <si>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</si>
  <si>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</si>
  <si>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</si>
  <si>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</si>
  <si>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</si>
  <si>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</si>
  <si>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</si>
  <si>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</si>
  <si>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</si>
  <si>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</si>
  <si>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</si>
  <si>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</si>
  <si>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</si>
  <si>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</si>
  <si>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</si>
  <si>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</si>
  <si>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</si>
  <si>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</si>
  <si>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</si>
  <si>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</si>
  <si>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</si>
  <si>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</si>
  <si>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</si>
  <si>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</si>
  <si>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</si>
  <si>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</si>
  <si>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</si>
  <si>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</si>
  <si>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</si>
  <si>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</si>
  <si>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</si>
  <si>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</si>
  <si>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</si>
  <si>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</si>
  <si>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</si>
  <si>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</si>
  <si>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</si>
  <si>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</si>
  <si>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</si>
  <si>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</si>
  <si>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</si>
  <si>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</si>
  <si>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</si>
  <si>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</si>
  <si>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</si>
  <si>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</si>
  <si>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</si>
  <si>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</si>
  <si>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</si>
  <si>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</si>
  <si>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</si>
  <si>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</si>
  <si>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</si>
  <si>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</si>
  <si>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</si>
  <si>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</si>
  <si>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</si>
  <si>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</si>
  <si>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</si>
  <si>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</si>
  <si>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</si>
  <si>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</si>
  <si>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</si>
  <si>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</si>
  <si>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</si>
  <si>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</si>
  <si>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</si>
  <si>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</si>
  <si>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</si>
  <si>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</si>
  <si>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</si>
  <si>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</si>
  <si>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</si>
  <si>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</si>
  <si>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</si>
  <si>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</si>
  <si>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</si>
  <si>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</si>
  <si>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</si>
  <si>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</si>
  <si>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</si>
  <si>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</si>
  <si>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</si>
  <si>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</si>
  <si>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</si>
  <si>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</si>
  <si>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</si>
  <si>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</si>
  <si>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</si>
  <si>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</si>
  <si>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</si>
  <si>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</si>
  <si>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</si>
  <si>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</si>
  <si>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</si>
  <si>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</si>
  <si>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</si>
  <si>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</si>
  <si>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</si>
  <si>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</si>
  <si>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</si>
  <si>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</si>
  <si>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</si>
  <si>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</si>
  <si>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</si>
  <si>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</si>
  <si>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</si>
  <si>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</si>
  <si>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</si>
  <si>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</si>
  <si>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</si>
  <si>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</si>
  <si>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</si>
  <si>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</si>
  <si>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</si>
  <si>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</si>
  <si>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</si>
  <si>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</si>
  <si>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</si>
  <si>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</si>
  <si>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</si>
  <si>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</si>
  <si>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</si>
  <si>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</si>
  <si>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</si>
  <si>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</si>
  <si>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</si>
  <si>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</si>
  <si>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</si>
  <si>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</si>
  <si>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</si>
  <si>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</si>
  <si>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</si>
  <si>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</si>
  <si>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</si>
  <si>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</si>
  <si>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</si>
  <si>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</si>
  <si>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</si>
  <si>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</si>
  <si>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</si>
  <si>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</si>
  <si>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</si>
  <si>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</si>
  <si>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</si>
  <si>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</si>
  <si>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</si>
  <si>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</si>
  <si>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</si>
  <si>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</si>
  <si>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</si>
  <si>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</si>
  <si>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</si>
  <si>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</si>
  <si>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</si>
  <si>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</si>
  <si>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</si>
  <si>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</si>
  <si>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</si>
  <si>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</si>
  <si>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</si>
  <si>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</si>
  <si>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</si>
  <si>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</si>
  <si>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</si>
  <si>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</si>
  <si>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</si>
  <si>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</si>
  <si>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</si>
  <si>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</si>
  <si>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</si>
  <si>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</si>
  <si>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</si>
  <si>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</si>
  <si>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</si>
  <si>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</si>
  <si>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</si>
  <si>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</si>
  <si>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</si>
  <si>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</si>
  <si>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</si>
  <si>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</si>
  <si>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</si>
  <si>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</si>
  <si>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</si>
  <si>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</si>
  <si>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</si>
  <si>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</si>
  <si>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</si>
  <si>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</si>
  <si>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</si>
  <si>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</si>
  <si>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</si>
  <si>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</si>
  <si>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</si>
  <si>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</si>
  <si>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</si>
  <si>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</si>
  <si>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</si>
  <si>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</si>
  <si>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</si>
  <si>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</si>
  <si>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</si>
  <si>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</si>
  <si>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</si>
  <si>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</si>
  <si>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</si>
  <si>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</si>
  <si>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</si>
  <si>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</si>
  <si>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</si>
  <si>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</si>
  <si>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</si>
  <si>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</si>
  <si>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</si>
  <si>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</si>
  <si>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</si>
  <si>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</si>
  <si>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</si>
  <si>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</si>
  <si>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</si>
  <si>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</si>
  <si>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</si>
  <si>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</si>
  <si>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</si>
  <si>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</si>
  <si>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</si>
  <si>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</si>
  <si>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</si>
  <si>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</si>
  <si>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</si>
  <si>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</si>
  <si>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</si>
  <si>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</si>
  <si>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</si>
  <si>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</si>
  <si>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</si>
  <si>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</si>
  <si>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</si>
  <si>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</si>
  <si>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</si>
  <si>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</si>
  <si>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</si>
  <si>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</si>
  <si>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</si>
  <si>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</si>
  <si>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</si>
  <si>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</si>
  <si>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</si>
  <si>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</si>
  <si>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</si>
  <si>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</si>
  <si>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</si>
  <si>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</si>
  <si>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</si>
  <si>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</si>
  <si>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</si>
  <si>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</si>
  <si>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</si>
  <si>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</si>
  <si>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</si>
  <si>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</si>
  <si>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</si>
  <si>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</si>
  <si>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</si>
  <si>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</si>
  <si>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</si>
  <si>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</si>
  <si>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</si>
  <si>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</si>
  <si>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</si>
  <si>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</si>
  <si>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</si>
  <si>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</si>
  <si>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</si>
  <si>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</si>
  <si>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</si>
  <si>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</si>
  <si>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</si>
  <si>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</si>
  <si>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</si>
  <si>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</si>
  <si>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</si>
  <si>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</si>
  <si>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</si>
  <si>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</si>
  <si>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</si>
  <si>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</si>
  <si>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</si>
  <si>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</si>
  <si>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</si>
  <si>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</si>
  <si>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</si>
  <si>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</si>
  <si>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</si>
  <si>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</si>
  <si>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</si>
  <si>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</si>
  <si>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</si>
  <si>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</si>
  <si>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</si>
  <si>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</si>
  <si>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</si>
  <si>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</si>
  <si>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</si>
  <si>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</si>
  <si>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</si>
  <si>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</si>
  <si>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</si>
  <si>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</si>
  <si>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</si>
  <si>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</si>
  <si>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</si>
  <si>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</si>
  <si>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</si>
  <si>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</si>
  <si>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</si>
  <si>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</si>
  <si>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</si>
  <si>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</si>
  <si>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</si>
  <si>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</si>
  <si>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</si>
  <si>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</si>
  <si>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</si>
  <si>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</si>
  <si>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</si>
  <si>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</si>
  <si>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</si>
  <si>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</si>
  <si>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</si>
  <si>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</si>
  <si>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</si>
  <si>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</si>
  <si>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</si>
  <si>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</si>
  <si>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</si>
  <si>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</si>
  <si>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</si>
  <si>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</si>
  <si>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</si>
  <si>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</si>
  <si>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</si>
  <si>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</si>
  <si>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</si>
  <si>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</si>
  <si>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</si>
  <si>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</si>
  <si>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</si>
  <si>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</si>
  <si>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</si>
  <si>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</si>
  <si>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</si>
  <si>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</si>
  <si>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</si>
  <si>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</si>
  <si>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</si>
  <si>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</si>
  <si>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</si>
  <si>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</si>
  <si>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</si>
  <si>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</si>
  <si>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</si>
  <si>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</si>
  <si>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</si>
  <si>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</si>
  <si>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</si>
  <si>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</si>
  <si>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</si>
  <si>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</si>
  <si>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</si>
  <si>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</si>
  <si>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</si>
  <si>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</si>
  <si>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</si>
  <si>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</si>
  <si>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</si>
  <si>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</si>
  <si>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</si>
  <si>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</si>
  <si>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</si>
  <si>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</si>
  <si>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</si>
  <si>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</si>
  <si>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</si>
  <si>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</si>
  <si>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</si>
  <si>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</si>
  <si>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</si>
  <si>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</si>
  <si>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</si>
  <si>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</si>
  <si>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</si>
  <si>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</si>
  <si>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</si>
  <si>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</si>
  <si>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</si>
  <si>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</si>
  <si>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</si>
  <si>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</si>
  <si>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</si>
  <si>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</si>
  <si>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</si>
  <si>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</si>
  <si>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</si>
  <si>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</si>
  <si>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</si>
  <si>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</si>
  <si>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</si>
  <si>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</si>
  <si>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</si>
  <si>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</si>
  <si>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</si>
  <si>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</si>
  <si>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</si>
  <si>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</si>
  <si>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</si>
  <si>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</si>
  <si>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</si>
  <si>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</si>
  <si>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</si>
  <si>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</si>
  <si>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</si>
  <si>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</si>
  <si>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</si>
  <si>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</si>
  <si>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</si>
  <si>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</si>
  <si>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</si>
  <si>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</si>
  <si>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</si>
  <si>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</si>
  <si>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</si>
  <si>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</si>
  <si>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</si>
  <si>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</si>
  <si>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</si>
  <si>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</si>
  <si>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</si>
  <si>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</si>
  <si>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</si>
  <si>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</si>
  <si>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</si>
  <si>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</si>
  <si>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</si>
  <si>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</si>
  <si>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</si>
  <si>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</si>
  <si>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</si>
  <si>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</si>
  <si>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</si>
  <si>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</si>
  <si>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</si>
  <si>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</si>
  <si>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</si>
  <si>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</si>
  <si>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</si>
  <si>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</si>
  <si>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</si>
  <si>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</si>
  <si>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</si>
  <si>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</si>
  <si>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</si>
  <si>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</si>
  <si>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</si>
  <si>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</si>
  <si>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</si>
  <si>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</si>
  <si>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</si>
  <si>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</si>
  <si>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</si>
  <si>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</si>
  <si>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</si>
  <si>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</si>
  <si>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</si>
  <si>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</si>
  <si>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</si>
  <si>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</si>
  <si>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</si>
  <si>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</si>
  <si>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</si>
  <si>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</si>
  <si>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</si>
  <si>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</si>
  <si>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</si>
  <si>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</si>
  <si>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</si>
  <si>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</si>
  <si>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</si>
  <si>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</si>
  <si>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</si>
  <si>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</si>
  <si>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</si>
  <si>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</si>
  <si>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</si>
  <si>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</si>
  <si>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</si>
  <si>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</si>
  <si>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</si>
  <si>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</si>
  <si>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</si>
  <si>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</si>
  <si>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</si>
  <si>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</si>
  <si>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</si>
  <si>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</si>
  <si>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</si>
  <si>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</si>
  <si>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</si>
  <si>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</si>
  <si>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</si>
  <si>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</si>
  <si>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</si>
  <si>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</si>
  <si>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</si>
  <si>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</si>
  <si>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</si>
  <si>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</si>
  <si>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</si>
  <si>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</si>
  <si>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</si>
  <si>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</si>
  <si>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</si>
  <si>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</si>
  <si>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</si>
  <si>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</si>
  <si>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</si>
  <si>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</si>
  <si>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</si>
  <si>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</si>
  <si>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</si>
  <si>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</si>
  <si>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</si>
  <si>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</si>
  <si>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</si>
  <si>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</si>
  <si>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</si>
  <si>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</si>
  <si>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</si>
  <si>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</si>
  <si>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</si>
  <si>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</si>
  <si>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</si>
  <si>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</si>
  <si>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</si>
  <si>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</si>
  <si>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</si>
  <si>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</si>
  <si>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</si>
  <si>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</si>
  <si>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</si>
  <si>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</si>
  <si>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</si>
  <si>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</si>
  <si>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</si>
  <si>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</si>
  <si>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</si>
  <si>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</si>
  <si>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</si>
  <si>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</si>
  <si>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</si>
  <si>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</si>
  <si>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</si>
  <si>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</si>
  <si>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</si>
  <si>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</si>
  <si>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</si>
  <si>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</si>
  <si>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</si>
  <si>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</si>
  <si>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</si>
  <si>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</si>
  <si>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</si>
  <si>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</si>
  <si>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</si>
  <si>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</si>
  <si>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</si>
  <si>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</si>
  <si>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</si>
  <si>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</si>
  <si>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</si>
  <si>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</si>
  <si>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</si>
  <si>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</si>
  <si>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</si>
  <si>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</si>
  <si>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</si>
  <si>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</si>
  <si>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</si>
  <si>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</si>
  <si>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</si>
  <si>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</si>
  <si>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</si>
  <si>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</si>
  <si>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</si>
  <si>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</si>
  <si>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</si>
  <si>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</si>
  <si>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</si>
  <si>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</si>
  <si>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</si>
  <si>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</si>
  <si>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</si>
  <si>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</si>
  <si>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</si>
  <si>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</si>
  <si>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</si>
  <si>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</si>
  <si>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</si>
  <si>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</si>
  <si>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</si>
  <si>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</si>
  <si>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</si>
  <si>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</si>
  <si>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</si>
  <si>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</si>
  <si>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</si>
  <si>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</si>
  <si>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</si>
  <si>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</si>
  <si>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</si>
  <si>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</si>
  <si>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</si>
  <si>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</si>
  <si>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</si>
  <si>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</si>
  <si>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</si>
  <si>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</si>
  <si>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</si>
  <si>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</si>
  <si>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</si>
  <si>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</si>
  <si>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</si>
  <si>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</si>
  <si>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</si>
  <si>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</si>
  <si>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</si>
  <si>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</si>
  <si>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</si>
  <si>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</si>
  <si>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</si>
  <si>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</si>
  <si>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</si>
  <si>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</si>
  <si>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</si>
  <si>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</si>
  <si>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</si>
  <si>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</si>
  <si>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</si>
  <si>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</si>
  <si>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</si>
  <si>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</si>
  <si>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</si>
  <si>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</si>
  <si>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</si>
  <si>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</si>
  <si>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</si>
  <si>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</si>
  <si>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</si>
  <si>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</si>
  <si>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</si>
  <si>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</si>
  <si>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</si>
  <si>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</si>
  <si>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</si>
  <si>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</si>
  <si>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</si>
  <si>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</si>
  <si>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</si>
  <si>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</si>
  <si>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</si>
  <si>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</si>
  <si>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</si>
  <si>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</si>
  <si>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</si>
  <si>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</si>
  <si>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</si>
  <si>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</si>
  <si>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</si>
  <si>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</si>
  <si>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</si>
  <si>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</si>
  <si>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</si>
  <si>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</si>
  <si>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</si>
  <si>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</si>
  <si>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</si>
  <si>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</si>
  <si>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</si>
  <si>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</si>
  <si>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</si>
  <si>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</si>
  <si>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</si>
  <si>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</si>
  <si>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</si>
  <si>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</si>
  <si>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</si>
  <si>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</si>
  <si>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</si>
  <si>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</si>
  <si>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</si>
  <si>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</si>
  <si>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</si>
  <si>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</si>
  <si>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</si>
  <si>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</si>
  <si>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</si>
  <si>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</si>
  <si>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</si>
  <si>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</si>
  <si>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</si>
  <si>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</si>
  <si>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</si>
  <si>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</si>
  <si>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</si>
  <si>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</si>
  <si>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</si>
  <si>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</si>
  <si>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</si>
  <si>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</si>
  <si>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</si>
  <si>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</si>
  <si>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</si>
  <si>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</si>
  <si>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</si>
  <si>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</si>
  <si>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</si>
  <si>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</si>
  <si>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</si>
  <si>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</si>
  <si>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</si>
  <si>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</si>
  <si>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</si>
  <si>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</si>
  <si>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</si>
  <si>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</si>
  <si>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</si>
  <si>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</si>
  <si>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</si>
  <si>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</si>
  <si>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</si>
  <si>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</si>
  <si>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</si>
  <si>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</si>
  <si>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</si>
  <si>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</si>
  <si>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</si>
  <si>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</si>
  <si>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</si>
  <si>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</si>
  <si>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</si>
  <si>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</si>
  <si>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</si>
  <si>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</si>
  <si>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</si>
  <si>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</si>
  <si>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</si>
  <si>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</si>
  <si>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</si>
  <si>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</si>
  <si>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</si>
  <si>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</si>
  <si>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</si>
  <si>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</si>
  <si>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</si>
  <si>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</si>
  <si>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</si>
  <si>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</si>
  <si>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</si>
  <si>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</si>
  <si>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</si>
  <si>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</si>
  <si>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</si>
  <si>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</si>
  <si>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</si>
  <si>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</si>
  <si>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</si>
  <si>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</si>
  <si>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</si>
  <si>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</si>
  <si>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</si>
  <si>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</si>
  <si>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</si>
  <si>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</si>
  <si>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</si>
  <si>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</si>
  <si>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</si>
  <si>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</si>
  <si>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</si>
  <si>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</si>
  <si>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</si>
  <si>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</si>
  <si>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</si>
  <si>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</si>
  <si>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</si>
  <si>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</si>
  <si>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</si>
  <si>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</si>
  <si>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</si>
  <si>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</si>
  <si>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</si>
  <si>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</si>
  <si>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</si>
  <si>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</si>
  <si>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</si>
  <si>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</si>
  <si>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</si>
  <si>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</si>
  <si>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</si>
  <si>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</si>
  <si>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</si>
  <si>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</si>
  <si>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</si>
  <si>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</si>
  <si>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</si>
  <si>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</si>
  <si>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</si>
  <si>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</si>
  <si>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</si>
  <si>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</si>
  <si>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</si>
  <si>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</si>
  <si>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</si>
  <si>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</si>
  <si>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</si>
  <si>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</si>
  <si>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</si>
  <si>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</si>
  <si>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</si>
  <si>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</si>
  <si>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</si>
  <si>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</si>
  <si>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</si>
  <si>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</si>
  <si>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</si>
  <si>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</si>
  <si>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</si>
  <si>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</si>
  <si>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</si>
  <si>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</si>
  <si>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</si>
  <si>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</si>
  <si>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</si>
  <si>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</si>
  <si>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</si>
  <si>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</si>
  <si>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</si>
  <si>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</si>
  <si>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</si>
  <si>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</si>
  <si>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</si>
  <si>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</si>
  <si>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</si>
  <si>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</si>
  <si>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</si>
  <si>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</si>
  <si>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</si>
  <si>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</si>
  <si>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</si>
  <si>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</si>
  <si>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</si>
  <si>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</si>
  <si>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</si>
  <si>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</si>
  <si>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</si>
  <si>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</si>
  <si>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</si>
  <si>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</si>
  <si>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</si>
  <si>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</si>
  <si>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</si>
  <si>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</si>
  <si>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</si>
  <si>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</si>
  <si>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</si>
  <si>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</si>
  <si>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</si>
  <si>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</si>
  <si>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</si>
  <si>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</si>
  <si>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</si>
  <si>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</si>
  <si>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</si>
  <si>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</si>
  <si>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</si>
  <si>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</si>
  <si>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</si>
  <si>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</si>
  <si>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</si>
  <si>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</si>
  <si>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</si>
  <si>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</si>
  <si>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</si>
  <si>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</si>
  <si>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</si>
  <si>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</si>
  <si>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</si>
  <si>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</si>
  <si>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</si>
  <si>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</si>
  <si>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</si>
  <si>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</si>
  <si>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</si>
  <si>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</si>
  <si>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</si>
  <si>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</si>
  <si>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</si>
  <si>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</si>
  <si>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</si>
  <si>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</si>
  <si>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</si>
  <si>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</si>
  <si>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</si>
  <si>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</si>
  <si>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</si>
  <si>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</si>
  <si>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</si>
  <si>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</si>
  <si>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</si>
  <si>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</si>
  <si>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</si>
  <si>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</si>
  <si>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</si>
  <si>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</si>
  <si>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</si>
  <si>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</si>
  <si>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</si>
  <si>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</si>
  <si>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</si>
  <si>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</si>
  <si>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</si>
  <si>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</si>
  <si>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</si>
  <si>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</si>
  <si>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</si>
  <si>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</si>
  <si>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</si>
  <si>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</si>
  <si>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</si>
  <si>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</si>
  <si>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</si>
  <si>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</si>
  <si>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</si>
  <si>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</si>
  <si>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</si>
  <si>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</si>
  <si>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</si>
  <si>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</si>
  <si>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</si>
  <si>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</si>
  <si>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</si>
  <si>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</si>
  <si>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</si>
  <si>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</si>
  <si>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</si>
  <si>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</si>
  <si>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</si>
  <si>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</si>
  <si>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</si>
  <si>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</si>
  <si>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</si>
  <si>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</si>
  <si>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</si>
  <si>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</si>
  <si>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</si>
  <si>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</si>
  <si>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</si>
  <si>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</si>
  <si>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</si>
  <si>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</si>
  <si>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</si>
  <si>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</si>
  <si>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</si>
  <si>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</si>
  <si>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</si>
  <si>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</si>
  <si>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</si>
  <si>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</si>
  <si>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</si>
  <si>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</si>
  <si>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</si>
  <si>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</si>
  <si>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</si>
  <si>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</si>
  <si>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</si>
  <si>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</si>
  <si>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</si>
  <si>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</si>
  <si>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</si>
  <si>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</si>
  <si>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</si>
  <si>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</si>
  <si>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</si>
  <si>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</si>
  <si>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</si>
  <si>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</si>
  <si>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</si>
  <si>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</si>
  <si>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</si>
  <si>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</si>
  <si>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</si>
  <si>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</si>
  <si>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</si>
  <si>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</si>
  <si>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</si>
  <si>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</si>
  <si>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</si>
  <si>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</si>
  <si>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</si>
  <si>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</si>
  <si>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</si>
  <si>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</si>
  <si>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</si>
  <si>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</si>
  <si>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</si>
  <si>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</si>
  <si>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</si>
  <si>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</si>
  <si>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</si>
  <si>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</si>
  <si>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</si>
  <si>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</si>
  <si>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</si>
  <si>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</si>
  <si>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</si>
  <si>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</si>
  <si>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</si>
  <si>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</si>
  <si>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</si>
  <si>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</si>
  <si>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</si>
  <si>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</si>
  <si>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</si>
  <si>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</si>
  <si>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</si>
  <si>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</si>
  <si>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</si>
  <si>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</si>
  <si>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</si>
  <si>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</si>
  <si>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</si>
  <si>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</si>
  <si>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</si>
  <si>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</si>
  <si>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</si>
  <si>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</si>
  <si>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</si>
  <si>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</si>
  <si>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</si>
  <si>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</si>
  <si>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</si>
  <si>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</si>
  <si>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</si>
  <si>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</si>
  <si>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</si>
  <si>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</si>
  <si>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</si>
  <si>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</si>
  <si>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</si>
  <si>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</si>
  <si>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</si>
  <si>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</si>
  <si>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</si>
  <si>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</si>
  <si>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</si>
  <si>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</si>
  <si>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</si>
  <si>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</si>
  <si>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</si>
  <si>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</si>
  <si>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</si>
  <si>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</si>
  <si>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</si>
  <si>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</si>
  <si>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</si>
  <si>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</si>
  <si>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</si>
  <si>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</si>
  <si>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</si>
  <si>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</si>
  <si>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</si>
  <si>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</si>
  <si>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</si>
  <si>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</si>
  <si>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</si>
  <si>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</si>
  <si>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</si>
  <si>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</si>
  <si>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</si>
  <si>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</si>
  <si>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</si>
  <si>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</si>
  <si>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</si>
  <si>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</si>
  <si>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</si>
  <si>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</si>
  <si>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</si>
  <si>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</si>
  <si>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</si>
  <si>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</si>
  <si>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</si>
  <si>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</si>
  <si>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</si>
  <si>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</si>
  <si>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</si>
  <si>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</si>
  <si>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</si>
  <si>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</si>
  <si>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</si>
  <si>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</si>
  <si>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</si>
  <si>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</si>
  <si>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</si>
  <si>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</si>
  <si>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</si>
  <si>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</si>
  <si>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</si>
  <si>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</si>
  <si>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</si>
  <si>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</si>
  <si>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</si>
  <si>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</si>
  <si>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</si>
  <si>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</si>
  <si>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</si>
  <si>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</si>
  <si>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</si>
  <si>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</si>
  <si>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</si>
  <si>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</si>
  <si>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</si>
  <si>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</si>
  <si>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</si>
  <si>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</si>
  <si>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</si>
  <si>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</si>
  <si>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</si>
  <si>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</si>
  <si>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</si>
  <si>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</si>
  <si>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</si>
  <si>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</si>
  <si>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</si>
  <si>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</si>
  <si>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</si>
  <si>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</si>
  <si>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</si>
  <si>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</si>
  <si>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</si>
  <si>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</si>
  <si>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</si>
  <si>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</si>
  <si>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</si>
  <si>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</si>
  <si>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</si>
  <si>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</si>
  <si>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</si>
  <si>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</si>
  <si>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</si>
  <si>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</si>
  <si>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</si>
  <si>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</si>
  <si>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</si>
  <si>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</si>
  <si>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</si>
  <si>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</si>
  <si>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</si>
  <si>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</si>
  <si>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</si>
  <si>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</si>
  <si>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</si>
  <si>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</si>
  <si>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</si>
  <si>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</si>
  <si>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</si>
  <si>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</si>
  <si>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</si>
  <si>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</si>
  <si>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</si>
  <si>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</si>
  <si>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</si>
  <si>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</si>
  <si>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</si>
  <si>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</si>
  <si>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</si>
  <si>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</si>
  <si>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</si>
  <si>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</si>
  <si>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</si>
  <si>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</si>
  <si>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</si>
  <si>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</si>
  <si>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</si>
  <si>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</si>
  <si>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</si>
  <si>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</si>
  <si>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</si>
  <si>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</si>
  <si>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</si>
  <si>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</si>
  <si>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</si>
  <si>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</si>
  <si>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</si>
  <si>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</si>
  <si>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</si>
  <si>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</si>
  <si>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</si>
  <si>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</si>
  <si>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</si>
  <si>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</si>
  <si>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</si>
  <si>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</si>
  <si>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</si>
  <si>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</si>
  <si>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</si>
  <si>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</si>
  <si>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</si>
  <si>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</si>
  <si>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</si>
  <si>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</si>
  <si>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</si>
  <si>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</si>
  <si>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</si>
  <si>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</si>
  <si>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</si>
  <si>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</si>
  <si>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</si>
  <si>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</si>
  <si>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</si>
  <si>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</si>
  <si>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</si>
  <si>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</si>
  <si>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</si>
  <si>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</si>
  <si>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</si>
  <si>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</si>
  <si>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</si>
  <si>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</si>
  <si>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</si>
  <si>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</si>
  <si>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</si>
  <si>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</si>
  <si>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</si>
  <si>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</si>
  <si>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</si>
  <si>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</si>
  <si>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</si>
  <si>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</si>
  <si>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</si>
  <si>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</si>
  <si>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</si>
  <si>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</si>
  <si>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</si>
  <si>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</si>
  <si>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</si>
  <si>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</si>
  <si>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</si>
  <si>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</si>
  <si>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</si>
  <si>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</si>
  <si>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</si>
  <si>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</si>
  <si>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</si>
  <si>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</si>
  <si>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</si>
  <si>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</si>
  <si>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</si>
  <si>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</si>
  <si>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</si>
  <si>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</si>
  <si>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</si>
  <si>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</si>
  <si>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</si>
  <si>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</si>
  <si>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</si>
  <si>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</si>
  <si>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</si>
  <si>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</si>
  <si>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</si>
  <si>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</si>
  <si>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</si>
  <si>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</si>
  <si>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</si>
  <si>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</si>
  <si>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</si>
  <si>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</si>
  <si>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</si>
  <si>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</si>
  <si>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</si>
  <si>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</si>
  <si>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</si>
  <si>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</si>
  <si>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</si>
  <si>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</si>
  <si>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</si>
  <si>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</si>
  <si>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</si>
  <si>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</si>
  <si>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</si>
  <si>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</si>
  <si>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</si>
  <si>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</si>
  <si>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</si>
  <si>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</si>
  <si>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</si>
  <si>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</si>
  <si>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</si>
  <si>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</si>
  <si>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</si>
  <si>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</si>
  <si>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</si>
  <si>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</si>
  <si>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</si>
  <si>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</si>
  <si>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</si>
  <si>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</si>
  <si>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</si>
  <si>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</si>
  <si>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</si>
  <si>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</si>
  <si>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</si>
  <si>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</si>
  <si>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</si>
  <si>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</si>
  <si>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</si>
  <si>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</si>
  <si>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</si>
  <si>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</si>
  <si>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</si>
  <si>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</si>
  <si>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</si>
  <si>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</si>
  <si>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</si>
  <si>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</si>
  <si>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</si>
  <si>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</si>
  <si>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</si>
  <si>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</si>
  <si>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</si>
  <si>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</si>
  <si>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</si>
  <si>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</si>
  <si>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</si>
  <si>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</si>
  <si>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</si>
  <si>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</si>
  <si>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</si>
  <si>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</si>
  <si>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</si>
  <si>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</si>
  <si>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</si>
  <si>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</si>
  <si>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</si>
  <si>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</si>
  <si>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</si>
  <si>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</si>
  <si>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</si>
  <si>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</si>
  <si>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</si>
  <si>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</si>
  <si>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</si>
  <si>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</si>
  <si>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</si>
  <si>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</si>
  <si>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</si>
  <si>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</si>
  <si>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</si>
  <si>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</si>
  <si>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</si>
  <si>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</si>
  <si>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</si>
  <si>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</si>
  <si>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</si>
  <si>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</si>
  <si>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</si>
  <si>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</si>
  <si>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</si>
  <si>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</si>
  <si>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</si>
  <si>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</si>
  <si>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</si>
  <si>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</si>
  <si>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</si>
  <si>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</si>
  <si>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</si>
  <si>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</si>
  <si>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</si>
  <si>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</si>
  <si>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</si>
  <si>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</si>
  <si>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</si>
  <si>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</si>
  <si>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</si>
  <si>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</si>
  <si>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</si>
  <si>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</si>
  <si>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</si>
  <si>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</si>
  <si>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</si>
  <si>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</si>
  <si>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</si>
  <si>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</si>
  <si>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</si>
  <si>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</si>
  <si>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</si>
  <si>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</si>
  <si>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</si>
  <si>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</si>
  <si>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</si>
  <si>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</si>
  <si>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</si>
  <si>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</si>
  <si>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</si>
  <si>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</si>
  <si>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</si>
  <si>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</si>
  <si>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</si>
  <si>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</si>
  <si>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</si>
  <si>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</si>
  <si>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</si>
  <si>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</si>
  <si>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</si>
  <si>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</si>
  <si>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</si>
  <si>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</si>
  <si>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</si>
  <si>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</si>
  <si>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</si>
  <si>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</si>
  <si>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</si>
  <si>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</si>
  <si>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</si>
  <si>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</si>
  <si>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</si>
  <si>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</si>
  <si>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</si>
  <si>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</si>
  <si>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</si>
  <si>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</si>
  <si>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</si>
  <si>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</si>
  <si>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</si>
  <si>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</si>
  <si>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</si>
  <si>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</si>
  <si>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</si>
  <si>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</si>
  <si>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</si>
  <si>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</si>
  <si>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</si>
  <si>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</si>
  <si>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</si>
  <si>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</si>
  <si>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</si>
  <si>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</si>
  <si>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</si>
  <si>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</si>
  <si>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</si>
  <si>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</si>
  <si>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</si>
  <si>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</si>
  <si>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</si>
  <si>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</si>
  <si>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</si>
  <si>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</si>
  <si>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</si>
  <si>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</si>
  <si>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</si>
  <si>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</si>
  <si>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</si>
  <si>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</si>
  <si>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</si>
  <si>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</si>
  <si>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</si>
  <si>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</si>
  <si>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</si>
  <si>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</si>
  <si>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</si>
  <si>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</si>
  <si>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</si>
  <si>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</si>
  <si>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</si>
  <si>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</si>
  <si>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</si>
  <si>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</si>
  <si>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</si>
  <si>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</si>
  <si>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</si>
  <si>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</si>
  <si>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</si>
  <si>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</si>
  <si>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</si>
  <si>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</si>
  <si>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</si>
  <si>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</si>
  <si>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</si>
  <si>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</si>
  <si>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</si>
  <si>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</si>
  <si>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</si>
  <si>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</si>
  <si>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</si>
  <si>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</si>
  <si>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</si>
  <si>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</si>
  <si>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</si>
  <si>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</si>
  <si>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</si>
  <si>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</si>
  <si>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</si>
  <si>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</si>
  <si>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</si>
  <si>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</si>
  <si>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</si>
  <si>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</si>
  <si>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</si>
  <si>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</si>
  <si>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</si>
  <si>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</si>
  <si>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</si>
  <si>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</si>
  <si>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</si>
  <si>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</si>
  <si>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</si>
  <si>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</si>
  <si>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</si>
  <si>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</si>
  <si>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</si>
  <si>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</si>
  <si>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</si>
  <si>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</si>
  <si>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</si>
  <si>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</si>
  <si>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</si>
  <si>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</si>
  <si>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</si>
  <si>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</si>
  <si>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</si>
  <si>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</si>
  <si>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</si>
  <si>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</si>
  <si>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</si>
  <si>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</si>
  <si>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</si>
  <si>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</si>
  <si>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</si>
  <si>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</si>
  <si>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</si>
  <si>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</si>
  <si>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</si>
  <si>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</si>
  <si>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</si>
  <si>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</si>
  <si>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</si>
  <si>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</si>
  <si>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</si>
  <si>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</si>
  <si>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</si>
  <si>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</si>
  <si>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</si>
  <si>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</si>
  <si>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</si>
  <si>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</si>
  <si>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</si>
  <si>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</si>
  <si>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</si>
  <si>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</si>
  <si>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</si>
  <si>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</si>
  <si>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</si>
  <si>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</si>
  <si>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</si>
  <si>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</si>
  <si>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</si>
  <si>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</si>
  <si>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</si>
  <si>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</si>
  <si>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</si>
  <si>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</si>
  <si>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</si>
  <si>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</si>
  <si>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</si>
  <si>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</si>
  <si>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</si>
  <si>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</si>
  <si>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</si>
  <si>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</si>
  <si>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</si>
  <si>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</si>
  <si>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</si>
  <si>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</si>
  <si>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</si>
  <si>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</si>
  <si>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</si>
  <si>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</si>
  <si>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</si>
  <si>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</si>
  <si>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</si>
  <si>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</si>
  <si>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</si>
  <si>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</si>
  <si>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</si>
  <si>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</si>
  <si>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</si>
  <si>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</si>
  <si>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</si>
  <si>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</si>
  <si>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</si>
  <si>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</si>
  <si>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</si>
  <si>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</si>
  <si>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</si>
  <si>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</si>
  <si>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</si>
  <si>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</si>
  <si>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</si>
  <si>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</si>
  <si>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</si>
  <si>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</si>
  <si>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</si>
  <si>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</si>
  <si>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</si>
  <si>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</si>
  <si>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</si>
  <si>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</si>
  <si>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</si>
  <si>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</si>
  <si>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</si>
  <si>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</si>
  <si>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</si>
  <si>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</si>
  <si>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</si>
  <si>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</si>
  <si>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</si>
  <si>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</si>
  <si>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</si>
  <si>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</si>
  <si>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</si>
  <si>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</si>
  <si>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</si>
  <si>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</si>
  <si>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</si>
  <si>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</si>
  <si>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</si>
  <si>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</si>
  <si>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</si>
  <si>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</si>
  <si>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</si>
  <si>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</si>
  <si>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</si>
  <si>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</si>
  <si>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</si>
  <si>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</si>
  <si>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</si>
  <si>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</si>
  <si>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</si>
  <si>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</si>
  <si>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</si>
  <si>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</si>
  <si>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</si>
  <si>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</si>
  <si>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</si>
  <si>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</si>
  <si>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</si>
  <si>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</si>
  <si>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</si>
  <si>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</si>
  <si>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</si>
  <si>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</si>
  <si>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</si>
  <si>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</si>
  <si>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</si>
  <si>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</si>
  <si>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</si>
  <si>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</si>
  <si>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</si>
  <si>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</si>
  <si>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</si>
  <si>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</si>
  <si>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</si>
  <si>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</si>
  <si>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</si>
  <si>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</si>
  <si>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</si>
  <si>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</si>
  <si>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</si>
  <si>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</si>
  <si>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</si>
  <si>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</si>
  <si>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</si>
  <si>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</si>
  <si>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</si>
  <si>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</si>
  <si>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</si>
  <si>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</si>
  <si>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</si>
  <si>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</si>
  <si>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</si>
  <si>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</si>
  <si>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</si>
  <si>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</si>
  <si>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</si>
  <si>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</si>
  <si>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</si>
  <si>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</si>
  <si>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</si>
  <si>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</si>
  <si>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</si>
  <si>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</si>
  <si>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</si>
  <si>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</si>
  <si>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</si>
  <si>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</si>
  <si>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</si>
  <si>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</si>
  <si>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</si>
  <si>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</si>
  <si>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</si>
  <si>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</si>
  <si>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</si>
  <si>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</si>
  <si>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</si>
  <si>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</si>
  <si>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</si>
  <si>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</si>
  <si>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</si>
  <si>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</si>
  <si>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</si>
  <si>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</si>
  <si>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</si>
  <si>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</si>
  <si>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</si>
  <si>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</si>
  <si>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</si>
  <si>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</si>
  <si>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</si>
  <si>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</si>
  <si>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</si>
  <si>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</si>
  <si>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</si>
  <si>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</si>
  <si>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</si>
  <si>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</si>
  <si>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</si>
  <si>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</si>
  <si>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</si>
  <si>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</si>
  <si>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</si>
  <si>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</si>
  <si>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</si>
  <si>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</si>
  <si>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</si>
  <si>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</si>
  <si>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</si>
  <si>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</si>
  <si>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</si>
  <si>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</si>
  <si>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</si>
  <si>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</si>
  <si>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</si>
  <si>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</si>
  <si>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</si>
  <si>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</si>
  <si>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</si>
  <si>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</si>
  <si>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</si>
  <si>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</si>
  <si>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</si>
  <si>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</si>
  <si>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</si>
  <si>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</si>
  <si>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</si>
  <si>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</si>
  <si>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</si>
  <si>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</si>
  <si>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</si>
  <si>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</si>
  <si>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</si>
  <si>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</si>
  <si>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</si>
  <si>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</si>
  <si>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</si>
  <si>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</si>
  <si>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</si>
  <si>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</si>
  <si>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</si>
  <si>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</si>
  <si>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</si>
  <si>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</si>
  <si>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</si>
  <si>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</si>
  <si>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</si>
  <si>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</si>
  <si>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</si>
  <si>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</si>
  <si>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</si>
  <si>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</si>
  <si>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</si>
  <si>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</si>
  <si>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</si>
  <si>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</si>
  <si>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</si>
  <si>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</si>
  <si>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</si>
  <si>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</si>
  <si>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</si>
  <si>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</si>
  <si>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</si>
  <si>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</si>
  <si>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</si>
  <si>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</si>
  <si>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</si>
  <si>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</si>
  <si>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</si>
  <si>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</si>
  <si>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</si>
  <si>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</si>
  <si>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</si>
  <si>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</si>
  <si>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</si>
  <si>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</si>
  <si>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</si>
  <si>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</si>
  <si>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</si>
  <si>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</si>
  <si>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</si>
  <si>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</si>
  <si>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</si>
  <si>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</si>
  <si>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</si>
  <si>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</si>
  <si>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</si>
  <si>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</si>
  <si>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</si>
  <si>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</si>
  <si>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</si>
  <si>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</si>
  <si>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</si>
  <si>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</si>
  <si>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</si>
  <si>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</si>
  <si>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</si>
  <si>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</si>
  <si>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</si>
  <si>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</si>
  <si>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</si>
  <si>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</si>
  <si>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</si>
  <si>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</si>
  <si>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</si>
  <si>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</si>
  <si>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</si>
  <si>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</si>
  <si>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</si>
  <si>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</si>
  <si>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</si>
  <si>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</si>
  <si>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</si>
  <si>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</si>
  <si>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</si>
  <si>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</si>
  <si>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</si>
  <si>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</si>
  <si>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</si>
  <si>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</si>
  <si>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</si>
  <si>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</si>
  <si>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</si>
  <si>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</si>
  <si>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</si>
  <si>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</si>
  <si>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</si>
  <si>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</si>
  <si>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</si>
  <si>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</si>
  <si>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</si>
  <si>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</si>
  <si>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</si>
  <si>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</si>
  <si>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</si>
  <si>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</si>
  <si>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</si>
  <si>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</si>
  <si>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</si>
  <si>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</si>
  <si>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</si>
  <si>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</si>
  <si>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</si>
  <si>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</si>
  <si>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</si>
  <si>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</si>
  <si>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</si>
  <si>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</si>
  <si>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</si>
  <si>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</si>
  <si>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</si>
  <si>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</si>
  <si>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</si>
  <si>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</si>
  <si>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</si>
  <si>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</si>
  <si>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</si>
  <si>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</si>
  <si>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</si>
  <si>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</si>
  <si>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</si>
  <si>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</si>
  <si>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</si>
  <si>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</si>
  <si>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</si>
  <si>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</si>
  <si>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</si>
  <si>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</si>
  <si>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</si>
  <si>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</si>
  <si>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</si>
  <si>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</si>
  <si>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</si>
  <si>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</si>
  <si>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</si>
  <si>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</si>
  <si>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</si>
  <si>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</si>
  <si>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</si>
  <si>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</si>
  <si>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</si>
  <si>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</si>
  <si>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</si>
  <si>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</si>
  <si>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</si>
  <si>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</si>
  <si>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</si>
  <si>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</si>
  <si>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</si>
  <si>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</si>
  <si>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</si>
  <si>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</si>
  <si>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</si>
  <si>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</si>
  <si>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</si>
  <si>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</si>
  <si>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</si>
  <si>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</si>
  <si>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</si>
  <si>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</si>
  <si>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</si>
  <si>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</si>
  <si>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</si>
  <si>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</si>
  <si>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</si>
  <si>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</si>
  <si>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</si>
  <si>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</si>
  <si>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</si>
  <si>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</si>
  <si>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</si>
  <si>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</si>
  <si>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</si>
  <si>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</si>
  <si>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</si>
  <si>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</si>
  <si>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</si>
  <si>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</si>
  <si>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</si>
  <si>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</si>
  <si>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</si>
  <si>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</si>
  <si>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</si>
  <si>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</si>
  <si>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</si>
  <si>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</si>
  <si>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</si>
  <si>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</si>
  <si>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</si>
  <si>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</si>
  <si>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</si>
  <si>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</si>
  <si>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</si>
  <si>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</si>
  <si>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</si>
  <si>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</si>
  <si>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</si>
  <si>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</si>
  <si>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</si>
  <si>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</si>
  <si>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</si>
  <si>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</si>
  <si>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</si>
  <si>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</si>
  <si>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</si>
  <si>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</si>
  <si>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</si>
  <si>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</si>
  <si>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</si>
  <si>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</si>
  <si>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</si>
  <si>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</si>
  <si>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</si>
  <si>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</si>
  <si>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</si>
  <si>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</si>
  <si>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</si>
  <si>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</si>
  <si>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</si>
  <si>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</si>
  <si>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</si>
  <si>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</si>
  <si>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</si>
  <si>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</si>
  <si>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</si>
  <si>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</si>
  <si>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</si>
  <si>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</si>
  <si>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</si>
  <si>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</si>
  <si>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</si>
  <si>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</si>
  <si>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</si>
  <si>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</si>
  <si>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</si>
  <si>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</si>
  <si>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</si>
  <si>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</si>
  <si>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</si>
  <si>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</si>
  <si>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</si>
  <si>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</si>
  <si>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</si>
  <si>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</si>
  <si>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</si>
  <si>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</si>
  <si>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</si>
  <si>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</si>
  <si>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</si>
  <si>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</si>
  <si>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</si>
  <si>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</si>
  <si>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</si>
  <si>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</si>
  <si>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</si>
  <si>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</si>
  <si>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</si>
  <si>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</si>
  <si>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</si>
  <si>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</si>
  <si>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</si>
  <si>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</si>
  <si>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</si>
  <si>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</si>
  <si>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</si>
  <si>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</si>
  <si>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</si>
  <si>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</si>
  <si>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</si>
  <si>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</si>
  <si>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</si>
  <si>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</si>
  <si>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</si>
  <si>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</si>
  <si>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</si>
  <si>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</si>
  <si>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</si>
  <si>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</si>
  <si>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</si>
  <si>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</si>
  <si>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</si>
  <si>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</si>
  <si>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</si>
  <si>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</si>
  <si>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</si>
  <si>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</si>
  <si>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</si>
  <si>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</si>
  <si>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</si>
  <si>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</si>
  <si>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</si>
  <si>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</si>
  <si>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</si>
  <si>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</si>
  <si>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</si>
  <si>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</si>
  <si>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</si>
  <si>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</si>
  <si>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</si>
  <si>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</si>
  <si>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</si>
  <si>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</si>
  <si>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</si>
  <si>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</si>
  <si>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</si>
  <si>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</si>
  <si>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</si>
  <si>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</si>
  <si>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</si>
  <si>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</si>
  <si>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</si>
  <si>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</si>
  <si>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</si>
  <si>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</si>
  <si>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</si>
  <si>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</si>
  <si>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</si>
  <si>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</si>
  <si>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</si>
  <si>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</si>
  <si>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</si>
  <si>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</si>
  <si>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</si>
  <si>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</si>
  <si>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</si>
  <si>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</si>
  <si>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</si>
  <si>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</si>
  <si>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</si>
  <si>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</si>
  <si>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</si>
  <si>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</si>
  <si>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</si>
  <si>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</si>
  <si>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</si>
  <si>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</si>
  <si>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</si>
  <si>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</si>
  <si>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</si>
  <si>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</si>
  <si>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</si>
  <si>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</si>
  <si>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</si>
  <si>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</si>
  <si>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</si>
  <si>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</si>
  <si>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</si>
  <si>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</si>
  <si>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</si>
  <si>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</si>
  <si>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</si>
  <si>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</si>
  <si>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</si>
  <si>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</si>
  <si>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</si>
  <si>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</si>
  <si>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</si>
  <si>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</si>
  <si>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</si>
  <si>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</si>
  <si>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</si>
  <si>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</si>
  <si>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</si>
  <si>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</si>
  <si>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</si>
  <si>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</si>
  <si>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</si>
  <si>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</si>
  <si>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</si>
  <si>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</si>
  <si>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</si>
  <si>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</si>
  <si>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</si>
  <si>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</si>
  <si>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</si>
  <si>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</si>
  <si>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</si>
  <si>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</si>
  <si>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</si>
  <si>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</si>
  <si>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</si>
  <si>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</si>
  <si>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</si>
  <si>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</si>
  <si>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</si>
  <si>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</si>
  <si>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</si>
  <si>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</si>
  <si>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</si>
  <si>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</si>
  <si>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</si>
  <si>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</si>
  <si>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</si>
  <si>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</si>
  <si>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</si>
  <si>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</si>
  <si>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</si>
  <si>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</si>
  <si>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</si>
  <si>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</si>
  <si>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</si>
  <si>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</si>
  <si>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</si>
  <si>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</si>
  <si>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</si>
  <si>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</si>
  <si>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</si>
  <si>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</si>
  <si>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</si>
  <si>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</si>
  <si>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</si>
  <si>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</si>
  <si>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</si>
  <si>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</si>
  <si>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</si>
  <si>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</si>
  <si>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</si>
  <si>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</si>
  <si>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</si>
  <si>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</si>
  <si>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</si>
  <si>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</si>
  <si>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</si>
  <si>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</si>
  <si>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</si>
  <si>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</si>
  <si>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</si>
  <si>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</si>
  <si>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</si>
  <si>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</si>
  <si>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</si>
  <si>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</si>
  <si>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</si>
  <si>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</si>
  <si>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</si>
  <si>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</si>
  <si>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</si>
  <si>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</si>
  <si>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</si>
  <si>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</si>
  <si>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</si>
  <si>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</si>
  <si>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</si>
  <si>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</si>
  <si>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</si>
  <si>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</si>
  <si>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</si>
  <si>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</si>
  <si>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</si>
  <si>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</si>
  <si>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</si>
  <si>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</si>
  <si>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</si>
  <si>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</si>
  <si>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</si>
  <si>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</si>
  <si>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</si>
  <si>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</si>
  <si>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</si>
  <si>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</si>
  <si>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</si>
  <si>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</si>
  <si>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</si>
  <si>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</si>
  <si>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</si>
  <si>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</si>
  <si>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</si>
  <si>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</si>
  <si>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</si>
  <si>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</si>
  <si>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</si>
  <si>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</si>
  <si>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</si>
  <si>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</si>
  <si>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</si>
  <si>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</si>
  <si>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</si>
  <si>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</si>
  <si>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</si>
  <si>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</si>
  <si>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</si>
  <si>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</si>
  <si>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</si>
  <si>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</si>
  <si>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</si>
  <si>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</si>
  <si>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</si>
  <si>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</si>
  <si>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</si>
  <si>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</si>
  <si>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</si>
  <si>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</si>
  <si>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</si>
  <si>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</si>
  <si>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</si>
  <si>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</si>
  <si>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</si>
  <si>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</si>
  <si>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</si>
  <si>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</si>
  <si>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</si>
  <si>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</si>
  <si>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</si>
  <si>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</si>
  <si>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</si>
  <si>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</si>
  <si>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</si>
  <si>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</si>
  <si>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</si>
  <si>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</si>
  <si>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</si>
  <si>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</si>
  <si>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</si>
  <si>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</si>
  <si>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</si>
  <si>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</si>
  <si>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</si>
  <si>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</si>
  <si>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</si>
  <si>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</si>
  <si>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</si>
  <si>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</si>
  <si>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</si>
  <si>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</si>
  <si>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</si>
  <si>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</si>
  <si>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</si>
  <si>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</si>
  <si>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</si>
  <si>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</si>
  <si>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</si>
  <si>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</si>
  <si>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</si>
  <si>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</si>
  <si>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</si>
  <si>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</si>
  <si>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</si>
  <si>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</si>
  <si>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</si>
  <si>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</si>
  <si>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</si>
  <si>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</si>
  <si>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</si>
  <si>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</si>
  <si>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</si>
  <si>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</si>
  <si>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</si>
  <si>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</si>
  <si>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</si>
  <si>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</si>
  <si>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</si>
  <si>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</si>
  <si>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</si>
  <si>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</si>
  <si>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</si>
  <si>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</si>
  <si>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</si>
  <si>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</si>
  <si>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</si>
  <si>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</si>
  <si>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</si>
  <si>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</si>
  <si>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</si>
  <si>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</si>
  <si>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</si>
  <si>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</si>
  <si>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</si>
  <si>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</si>
  <si>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</si>
  <si>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</si>
  <si>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</si>
  <si>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</si>
  <si>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</si>
  <si>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</si>
  <si>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</si>
  <si>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</si>
  <si>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</si>
  <si>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</si>
  <si>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</si>
  <si>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</si>
  <si>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</si>
  <si>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</si>
  <si>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</si>
  <si>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</si>
  <si>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</si>
  <si>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</si>
  <si>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</si>
  <si>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</si>
  <si>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</si>
  <si>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</si>
  <si>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</si>
  <si>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</si>
  <si>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</si>
  <si>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</si>
  <si>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</si>
  <si>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</si>
  <si>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</si>
  <si>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</si>
  <si>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</si>
  <si>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</si>
  <si>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</si>
  <si>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</si>
  <si>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</si>
  <si>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</si>
  <si>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</si>
  <si>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</si>
  <si>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</si>
  <si>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</si>
  <si>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</si>
  <si>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</si>
  <si>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</si>
  <si>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</si>
  <si>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</si>
  <si>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</si>
  <si>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</si>
  <si>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</si>
  <si>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</si>
  <si>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</si>
  <si>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</si>
  <si>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</si>
  <si>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</si>
  <si>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</si>
  <si>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</si>
  <si>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</si>
  <si>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</si>
  <si>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</si>
  <si>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</si>
  <si>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</si>
  <si>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</si>
  <si>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</si>
  <si>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</si>
  <si>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</si>
  <si>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</si>
  <si>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</si>
  <si>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</si>
  <si>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</si>
  <si>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</si>
  <si>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</si>
  <si>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</si>
  <si>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</si>
  <si>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</si>
  <si>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</si>
  <si>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</si>
  <si>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</si>
  <si>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</si>
  <si>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</si>
  <si>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</si>
  <si>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</si>
  <si>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</si>
  <si>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</si>
  <si>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</si>
  <si>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</si>
  <si>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</si>
  <si>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</si>
  <si>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</si>
  <si>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</si>
  <si>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</si>
  <si>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</si>
  <si>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</si>
  <si>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</si>
  <si>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</si>
  <si>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</si>
  <si>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</si>
  <si>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</si>
  <si>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</si>
  <si>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</si>
  <si>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</si>
  <si>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</si>
  <si>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</si>
  <si>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</si>
  <si>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</si>
  <si>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</si>
  <si>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</si>
  <si>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</si>
  <si>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</si>
  <si>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</si>
  <si>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</si>
  <si>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</si>
  <si>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</si>
  <si>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</si>
  <si>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</si>
  <si>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</si>
  <si>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</si>
  <si>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</si>
  <si>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</si>
  <si>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</si>
  <si>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</si>
  <si>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</si>
  <si>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</si>
  <si>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</si>
  <si>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</si>
  <si>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</si>
  <si>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</si>
  <si>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</si>
  <si>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</si>
  <si>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</si>
  <si>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</si>
  <si>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</si>
  <si>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</si>
  <si>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</si>
  <si>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</si>
  <si>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</si>
  <si>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</si>
  <si>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</si>
  <si>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</si>
  <si>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</si>
  <si>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</si>
  <si>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</si>
  <si>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</si>
  <si>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</si>
  <si>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</si>
  <si>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</si>
  <si>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</si>
  <si>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</si>
  <si>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</si>
  <si>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</si>
  <si>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</si>
  <si>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</si>
  <si>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</si>
  <si>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</si>
  <si>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</si>
  <si>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</si>
  <si>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</si>
  <si>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</si>
  <si>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</si>
  <si>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</si>
  <si>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</si>
  <si>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</si>
  <si>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</si>
  <si>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</si>
  <si>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</si>
  <si>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</si>
  <si>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</si>
  <si>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</si>
  <si>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</si>
  <si>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</si>
  <si>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</si>
  <si>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</si>
  <si>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</si>
  <si>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</si>
  <si>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</si>
  <si>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</si>
  <si>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</si>
  <si>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</si>
  <si>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</si>
  <si>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</si>
  <si>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</si>
  <si>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</si>
  <si>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</si>
  <si>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</si>
  <si>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</si>
  <si>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</si>
  <si>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</si>
  <si>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</si>
  <si>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</si>
  <si>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</si>
  <si>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</si>
  <si>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</si>
  <si>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</si>
  <si>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</si>
  <si>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</si>
  <si>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</si>
  <si>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</si>
  <si>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</si>
  <si>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</si>
  <si>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</si>
  <si>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</si>
  <si>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</si>
  <si>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</si>
  <si>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</si>
  <si>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</si>
  <si>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</si>
  <si>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</si>
  <si>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</si>
  <si>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</si>
  <si>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</si>
  <si>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</si>
  <si>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</si>
  <si>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</si>
  <si>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</si>
  <si>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</si>
  <si>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</si>
  <si>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</si>
  <si>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</si>
  <si>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</si>
  <si>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</si>
  <si>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</si>
  <si>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</si>
  <si>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</si>
  <si>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</si>
  <si>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</si>
  <si>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</si>
  <si>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</si>
  <si>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</si>
  <si>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</si>
  <si>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</si>
  <si>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</si>
  <si>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</si>
  <si>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</si>
  <si>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</si>
  <si>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</si>
  <si>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</si>
  <si>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</si>
  <si>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</si>
  <si>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</si>
  <si>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</si>
  <si>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</si>
  <si>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</si>
  <si>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</si>
  <si>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</si>
  <si>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</si>
  <si>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</si>
  <si>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</si>
  <si>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</si>
  <si>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</si>
  <si>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</si>
  <si>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</si>
  <si>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</si>
  <si>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</si>
  <si>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</si>
  <si>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</si>
  <si>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</si>
  <si>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</si>
  <si>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</si>
  <si>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</si>
  <si>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</si>
  <si>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</si>
  <si>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</si>
  <si>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</si>
  <si>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</si>
  <si>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</si>
  <si>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</si>
  <si>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</si>
  <si>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</si>
  <si>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</si>
  <si>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</si>
  <si>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</si>
  <si>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</si>
  <si>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</si>
  <si>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</si>
  <si>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</si>
  <si>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</si>
  <si>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</si>
  <si>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</si>
  <si>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</si>
  <si>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</si>
  <si>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</si>
  <si>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</si>
  <si>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</si>
  <si>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</si>
  <si>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</si>
  <si>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</si>
  <si>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</si>
  <si>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</si>
  <si>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</si>
  <si>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</si>
  <si>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</si>
  <si>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</si>
  <si>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</si>
  <si>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</si>
  <si>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</si>
  <si>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</si>
  <si>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</si>
  <si>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</si>
  <si>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</si>
  <si>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</si>
  <si>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</si>
  <si>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</si>
  <si>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</si>
  <si>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</si>
  <si>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</si>
  <si>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</si>
  <si>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</si>
  <si>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</si>
  <si>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</si>
  <si>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</si>
  <si>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</si>
  <si>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</si>
  <si>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</si>
  <si>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</si>
  <si>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</si>
  <si>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</si>
  <si>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</si>
  <si>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</si>
  <si>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</si>
  <si>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</si>
  <si>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</si>
  <si>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</si>
  <si>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</si>
  <si>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</si>
  <si>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</si>
  <si>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</si>
  <si>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</si>
  <si>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</si>
  <si>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</si>
  <si>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</si>
  <si>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</si>
  <si>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</si>
  <si>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</si>
  <si>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</si>
  <si>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</si>
  <si>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</si>
  <si>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</si>
  <si>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</si>
  <si>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</si>
  <si>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</si>
  <si>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</si>
  <si>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</si>
  <si>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</si>
  <si>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</si>
  <si>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</si>
  <si>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</si>
  <si>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</si>
  <si>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</si>
  <si>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</si>
  <si>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</si>
  <si>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</si>
  <si>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</si>
  <si>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</si>
  <si>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</si>
  <si>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</si>
  <si>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</si>
  <si>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</si>
  <si>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</si>
  <si>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</si>
  <si>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</si>
  <si>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</si>
  <si>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</si>
  <si>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</si>
  <si>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</si>
  <si>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</si>
  <si>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</si>
  <si>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</si>
  <si>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</si>
  <si>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</si>
  <si>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</si>
  <si>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</si>
  <si>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</si>
  <si>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</si>
  <si>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</si>
  <si>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</si>
  <si>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</si>
  <si>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</si>
  <si>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</si>
  <si>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</si>
  <si>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</si>
  <si>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</si>
  <si>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</si>
  <si>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</si>
  <si>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</si>
  <si>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</si>
  <si>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</si>
  <si>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</si>
  <si>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</si>
  <si>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</si>
  <si>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</si>
  <si>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</si>
  <si>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</si>
  <si>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</si>
  <si>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</si>
  <si>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</si>
  <si>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</si>
  <si>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</si>
  <si>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</si>
  <si>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</si>
  <si>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</si>
  <si>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</si>
  <si>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</si>
  <si>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</si>
  <si>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</si>
  <si>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</si>
  <si>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</si>
  <si>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</si>
  <si>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</si>
  <si>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</si>
  <si>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</si>
  <si>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</si>
  <si>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</si>
  <si>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</si>
  <si>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</si>
  <si>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</si>
  <si>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</si>
  <si>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</si>
  <si>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</si>
  <si>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</si>
  <si>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</si>
  <si>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</si>
  <si>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</si>
  <si>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</si>
  <si>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</si>
  <si>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</si>
  <si>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</si>
  <si>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</si>
  <si>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</si>
  <si>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</si>
  <si>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</si>
  <si>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</si>
  <si>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</si>
  <si>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</si>
  <si>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</si>
  <si>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</si>
  <si>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</si>
  <si>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</si>
  <si>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</si>
  <si>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</si>
  <si>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</si>
  <si>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</si>
  <si>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</si>
  <si>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</si>
  <si>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</si>
  <si>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</si>
  <si>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</si>
  <si>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</si>
  <si>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</si>
  <si>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</si>
  <si>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</si>
  <si>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</si>
  <si>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</si>
  <si>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</si>
  <si>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</si>
  <si>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</si>
  <si>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</si>
  <si>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</si>
  <si>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</si>
  <si>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</si>
  <si>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</si>
  <si>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</si>
  <si>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</si>
  <si>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</si>
  <si>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</si>
  <si>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</si>
  <si>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</si>
  <si>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</si>
  <si>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</si>
  <si>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</si>
  <si>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</si>
  <si>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</si>
  <si>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</si>
  <si>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</si>
  <si>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</si>
  <si>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</si>
  <si>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</si>
  <si>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</si>
  <si>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</si>
  <si>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</si>
  <si>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</si>
  <si>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</si>
  <si>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</si>
  <si>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</si>
  <si>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</si>
  <si>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</si>
  <si>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</si>
  <si>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</si>
  <si>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</si>
  <si>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</si>
  <si>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</si>
  <si>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</si>
  <si>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</si>
  <si>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</si>
  <si>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</si>
  <si>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</si>
  <si>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</si>
  <si>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</si>
  <si>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</si>
  <si>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</si>
  <si>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</si>
  <si>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</si>
  <si>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</si>
  <si>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</si>
  <si>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</si>
  <si>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</si>
  <si>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</si>
  <si>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</si>
  <si>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</si>
  <si>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</si>
  <si>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</si>
  <si>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</si>
  <si>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</si>
  <si>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</si>
  <si>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</si>
  <si>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</si>
  <si>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</si>
  <si>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</si>
  <si>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</si>
  <si>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</si>
  <si>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</si>
  <si>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</si>
  <si>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</si>
  <si>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</si>
  <si>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</si>
  <si>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</si>
  <si>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</si>
  <si>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</si>
  <si>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</si>
  <si>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</si>
  <si>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</si>
  <si>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</si>
  <si>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</si>
  <si>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</si>
  <si>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</si>
  <si>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</si>
  <si>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</si>
  <si>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</si>
  <si>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</si>
  <si>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</si>
  <si>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</si>
  <si>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</si>
  <si>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</si>
  <si>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</si>
  <si>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</si>
  <si>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</si>
  <si>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</si>
  <si>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</si>
  <si>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</si>
  <si>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</si>
  <si>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</si>
  <si>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</si>
  <si>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</si>
  <si>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</si>
  <si>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</si>
  <si>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</si>
  <si>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</si>
  <si>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</si>
  <si>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</si>
  <si>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</si>
  <si>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</si>
  <si>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</si>
  <si>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</si>
  <si>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</si>
  <si>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</si>
  <si>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</si>
  <si>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</si>
  <si>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</si>
  <si>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</si>
  <si>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</si>
  <si>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</si>
  <si>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</si>
  <si>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</si>
  <si>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</si>
  <si>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</si>
  <si>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</si>
  <si>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</si>
  <si>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</si>
  <si>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</si>
  <si>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</si>
  <si>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</si>
  <si>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</si>
  <si>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</si>
  <si>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</si>
  <si>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</si>
  <si>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</si>
  <si>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</si>
  <si>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</si>
  <si>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</si>
  <si>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</si>
  <si>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</si>
  <si>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</si>
  <si>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</si>
  <si>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</si>
  <si>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</si>
  <si>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</si>
  <si>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</si>
  <si>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</si>
  <si>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</si>
  <si>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</si>
  <si>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</si>
  <si>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</si>
  <si>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</si>
  <si>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</si>
  <si>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</si>
  <si>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</si>
  <si>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</si>
  <si>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</si>
  <si>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</si>
  <si>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</si>
  <si>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</si>
  <si>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</si>
  <si>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</si>
  <si>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</si>
  <si>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</si>
  <si>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</si>
  <si>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</si>
  <si>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</si>
  <si>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</si>
  <si>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</si>
  <si>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</si>
  <si>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</si>
  <si>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</si>
  <si>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</si>
  <si>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</si>
  <si>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</si>
  <si>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</si>
  <si>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</si>
  <si>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</si>
  <si>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</si>
  <si>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</si>
  <si>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</si>
  <si>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</si>
  <si>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</si>
  <si>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</si>
  <si>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</si>
  <si>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</si>
  <si>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</si>
  <si>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</si>
  <si>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</si>
  <si>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</si>
  <si>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</si>
  <si>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</si>
  <si>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</si>
  <si>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</si>
  <si>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</si>
  <si>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</si>
  <si>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</si>
  <si>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</si>
  <si>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</si>
  <si>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</si>
  <si>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</si>
  <si>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</si>
  <si>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</si>
  <si>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</si>
  <si>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</si>
  <si>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</si>
  <si>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</si>
  <si>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</si>
  <si>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</si>
  <si>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</si>
  <si>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</si>
  <si>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</si>
  <si>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</si>
  <si>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</si>
  <si>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</si>
  <si>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</si>
  <si>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</si>
  <si>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</si>
  <si>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</si>
  <si>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</si>
  <si>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</si>
  <si>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</si>
  <si>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</si>
  <si>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</si>
  <si>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</si>
  <si>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</si>
  <si>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</si>
  <si>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</si>
  <si>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</si>
  <si>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</si>
  <si>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</si>
  <si>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</si>
  <si>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</si>
  <si>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</si>
  <si>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</si>
  <si>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</si>
  <si>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</si>
  <si>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</si>
  <si>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</si>
  <si>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</si>
  <si>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</si>
  <si>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</si>
  <si>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</si>
  <si>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</si>
  <si>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</si>
  <si>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</si>
  <si>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</si>
  <si>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</si>
  <si>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</si>
  <si>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</si>
  <si>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</si>
  <si>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</si>
  <si>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</si>
  <si>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</si>
  <si>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</si>
  <si>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</si>
  <si>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</si>
  <si>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</si>
  <si>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</si>
  <si>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</si>
  <si>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</si>
  <si>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</si>
  <si>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</si>
  <si>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</si>
  <si>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</si>
  <si>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</si>
  <si>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</si>
  <si>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</si>
  <si>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</si>
  <si>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</si>
  <si>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</si>
  <si>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</si>
  <si>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</si>
  <si>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</si>
  <si>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</si>
  <si>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</si>
  <si>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</si>
  <si>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</si>
  <si>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</si>
  <si>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</si>
  <si>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</si>
  <si>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</si>
  <si>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</si>
  <si>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</si>
  <si>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</si>
  <si>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</si>
  <si>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</si>
  <si>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</si>
  <si>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</si>
  <si>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</si>
  <si>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</si>
  <si>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</si>
  <si>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</si>
  <si>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</si>
  <si>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</si>
  <si>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</si>
  <si>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</si>
  <si>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</si>
  <si>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</si>
  <si>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</si>
  <si>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</si>
  <si>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</si>
  <si>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</si>
  <si>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</si>
  <si>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</si>
  <si>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</si>
  <si>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</si>
  <si>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</si>
  <si>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</si>
  <si>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</si>
  <si>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</si>
  <si>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</si>
  <si>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</si>
  <si>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</si>
  <si>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</si>
  <si>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</si>
  <si>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</si>
  <si>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</si>
  <si>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</si>
  <si>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</si>
  <si>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</si>
  <si>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</si>
  <si>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</si>
  <si>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</si>
  <si>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</si>
  <si>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</si>
  <si>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</si>
  <si>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</si>
  <si>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</si>
  <si>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</si>
  <si>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</si>
  <si>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</si>
  <si>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</si>
  <si>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</si>
  <si>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</si>
  <si>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</si>
  <si>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</si>
  <si>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</si>
  <si>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</si>
  <si>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</si>
  <si>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</si>
  <si>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</si>
  <si>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</si>
  <si>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</si>
  <si>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</si>
  <si>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</si>
  <si>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</si>
  <si>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</si>
  <si>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</si>
  <si>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</si>
  <si>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</si>
  <si>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</si>
  <si>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</si>
  <si>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</si>
  <si>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</si>
  <si>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</si>
  <si>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</si>
  <si>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</si>
  <si>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</si>
  <si>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</si>
  <si>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</si>
  <si>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</si>
  <si>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</si>
  <si>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</si>
  <si>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</si>
  <si>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</si>
  <si>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</si>
  <si>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</si>
  <si>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</si>
  <si>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</si>
  <si>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</si>
  <si>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</si>
  <si>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</si>
  <si>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</si>
  <si>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</si>
  <si>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</si>
  <si>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</si>
  <si>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</si>
  <si>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</si>
  <si>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</si>
  <si>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</si>
  <si>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</si>
  <si>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</si>
  <si>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</si>
  <si>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</si>
  <si>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</si>
  <si>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</si>
  <si>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</si>
  <si>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</si>
  <si>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</si>
  <si>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</si>
  <si>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</si>
  <si>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</si>
  <si>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</si>
  <si>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</si>
  <si>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</si>
  <si>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</si>
  <si>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</si>
  <si>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</si>
  <si>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</si>
  <si>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</si>
  <si>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</si>
  <si>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</si>
  <si>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</si>
  <si>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</si>
  <si>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</si>
  <si>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</si>
  <si>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</si>
  <si>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</si>
  <si>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</si>
  <si>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</si>
  <si>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</si>
  <si>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</si>
  <si>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</si>
  <si>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</si>
  <si>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</si>
  <si>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</si>
  <si>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</si>
  <si>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</si>
  <si>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</si>
  <si>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</si>
  <si>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</si>
  <si>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</si>
  <si>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</si>
  <si>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</si>
  <si>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</si>
  <si>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</si>
  <si>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</si>
  <si>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</si>
  <si>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</si>
  <si>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</si>
  <si>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</si>
  <si>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</si>
  <si>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</si>
  <si>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</si>
  <si>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</si>
  <si>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</si>
  <si>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</si>
  <si>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</si>
  <si>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</si>
  <si>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</si>
  <si>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</si>
  <si>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</si>
  <si>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</si>
  <si>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</si>
  <si>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</si>
  <si>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</si>
  <si>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</si>
  <si>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</si>
  <si>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</si>
  <si>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</si>
  <si>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</si>
  <si>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</si>
  <si>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</si>
  <si>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</si>
  <si>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</si>
  <si>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</si>
  <si>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</si>
  <si>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</si>
  <si>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</si>
  <si>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</si>
  <si>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</si>
  <si>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</si>
  <si>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</si>
  <si>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</si>
  <si>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</si>
  <si>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</si>
  <si>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</si>
  <si>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</si>
  <si>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</si>
  <si>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</si>
  <si>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</si>
  <si>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</si>
  <si>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</si>
  <si>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</si>
  <si>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</si>
  <si>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</si>
  <si>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</si>
  <si>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</si>
  <si>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</si>
  <si>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</si>
  <si>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</si>
  <si>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</si>
  <si>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</si>
  <si>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</si>
  <si>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</si>
  <si>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</si>
  <si>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</si>
  <si>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</si>
  <si>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</si>
  <si>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</si>
  <si>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</si>
  <si>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</si>
  <si>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</si>
  <si>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</si>
  <si>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</si>
  <si>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</si>
  <si>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</si>
  <si>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</si>
  <si>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</si>
  <si>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</si>
  <si>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</si>
  <si>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</si>
  <si>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</si>
  <si>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</si>
  <si>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</si>
  <si>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</si>
  <si>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</si>
  <si>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</si>
  <si>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</si>
  <si>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</si>
  <si>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</si>
  <si>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</si>
  <si>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</si>
  <si>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</si>
  <si>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</si>
  <si>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</si>
  <si>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</si>
  <si>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</si>
  <si>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</si>
  <si>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</si>
  <si>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</si>
  <si>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</si>
  <si>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</si>
  <si>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</si>
  <si>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</si>
  <si>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</si>
  <si>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</si>
  <si>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</si>
  <si>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</si>
  <si>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</si>
  <si>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</si>
  <si>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</si>
  <si>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</si>
  <si>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</si>
  <si>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</si>
  <si>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</si>
  <si>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</si>
  <si>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</si>
  <si>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</si>
  <si>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</si>
  <si>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</si>
  <si>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</si>
  <si>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</si>
  <si>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</si>
  <si>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</si>
  <si>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</si>
  <si>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</si>
  <si>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</si>
  <si>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</si>
  <si>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</si>
  <si>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</si>
  <si>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</si>
  <si>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</si>
  <si>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</si>
  <si>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</si>
  <si>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</si>
  <si>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</si>
  <si>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</si>
  <si>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</si>
  <si>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</si>
  <si>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</si>
  <si>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</si>
  <si>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</si>
  <si>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</si>
  <si>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</si>
  <si>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</si>
  <si>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</si>
  <si>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</si>
  <si>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</si>
  <si>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</si>
  <si>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</si>
  <si>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</si>
  <si>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</si>
  <si>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</si>
  <si>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</si>
  <si>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</si>
  <si>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</si>
  <si>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</si>
  <si>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</si>
  <si>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</si>
  <si>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</si>
  <si>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</si>
  <si>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</si>
  <si>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</si>
  <si>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</si>
  <si>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</si>
  <si>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</si>
  <si>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</si>
  <si>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</si>
  <si>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</si>
  <si>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</si>
  <si>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</si>
  <si>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</si>
  <si>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</si>
  <si>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</si>
  <si>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</si>
  <si>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</si>
  <si>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</si>
  <si>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</si>
  <si>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</si>
  <si>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</si>
  <si>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</si>
  <si>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</si>
  <si>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</si>
  <si>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</si>
  <si>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</si>
  <si>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</si>
  <si>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</si>
  <si>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</si>
  <si>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</si>
  <si>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</si>
  <si>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</si>
  <si>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</si>
  <si>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</si>
  <si>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</si>
  <si>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</si>
  <si>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</si>
  <si>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</si>
  <si>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</si>
  <si>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</si>
  <si>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</si>
  <si>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</si>
  <si>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</si>
  <si>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</si>
  <si>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</si>
  <si>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</si>
  <si>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</si>
  <si>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</si>
  <si>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</si>
  <si>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</si>
  <si>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</si>
  <si>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</si>
  <si>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</si>
  <si>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</si>
  <si>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</si>
  <si>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</si>
  <si>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</si>
  <si>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</si>
  <si>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</si>
  <si>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</si>
  <si>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</si>
  <si>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</si>
  <si>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</si>
  <si>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</si>
  <si>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</si>
  <si>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</si>
  <si>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</si>
  <si>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</si>
  <si>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</si>
  <si>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</si>
  <si>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</si>
  <si>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</si>
  <si>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</si>
  <si>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</si>
  <si>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</si>
  <si>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</si>
  <si>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</si>
  <si>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</si>
  <si>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</si>
  <si>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</si>
  <si>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</si>
  <si>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</si>
  <si>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</si>
  <si>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</si>
  <si>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</si>
  <si>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</si>
  <si>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</si>
  <si>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</si>
  <si>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</si>
  <si>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</si>
  <si>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</si>
  <si>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</si>
  <si>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</si>
  <si>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</si>
  <si>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</si>
  <si>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</si>
  <si>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</si>
  <si>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</si>
  <si>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</si>
  <si>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</si>
  <si>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</si>
  <si>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</si>
  <si>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</si>
  <si>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</si>
  <si>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</si>
  <si>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</si>
  <si>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</si>
  <si>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</si>
  <si>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</si>
  <si>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</si>
  <si>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</si>
  <si>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</si>
  <si>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</si>
  <si>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</si>
  <si>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</si>
  <si>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</si>
  <si>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</si>
  <si>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</si>
  <si>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</si>
  <si>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</si>
  <si>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</si>
  <si>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</si>
  <si>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</si>
  <si>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</si>
  <si>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</si>
  <si>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</si>
  <si>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</si>
  <si>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</si>
  <si>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</si>
  <si>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</si>
  <si>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</si>
  <si>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</si>
  <si>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</si>
  <si>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</si>
  <si>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</si>
  <si>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</si>
  <si>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</si>
  <si>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</si>
  <si>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</si>
  <si>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</si>
  <si>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</si>
  <si>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</si>
  <si>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</si>
  <si>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</si>
  <si>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</si>
  <si>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</si>
  <si>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</si>
  <si>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</si>
  <si>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</si>
  <si>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</si>
  <si>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</si>
  <si>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</si>
  <si>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</si>
  <si>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</si>
  <si>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</si>
  <si>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</si>
  <si>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</si>
  <si>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</si>
  <si>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</si>
  <si>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</si>
  <si>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</si>
  <si>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</si>
  <si>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</si>
  <si>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</si>
  <si>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</si>
  <si>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</si>
  <si>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</si>
  <si>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</si>
  <si>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</si>
  <si>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</si>
  <si>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</si>
  <si>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</si>
  <si>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</si>
  <si>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</si>
  <si>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</si>
  <si>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</si>
  <si>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</si>
  <si>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</si>
  <si>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</si>
  <si>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</si>
  <si>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</si>
  <si>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</si>
  <si>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</si>
  <si>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</si>
  <si>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</si>
  <si>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</si>
  <si>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</si>
  <si>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</si>
  <si>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</si>
  <si>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</si>
  <si>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</si>
  <si>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</si>
  <si>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</si>
  <si>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</si>
  <si>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</si>
  <si>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</si>
  <si>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</si>
  <si>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</si>
  <si>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</si>
  <si>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</si>
  <si>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</si>
  <si>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</si>
  <si>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</si>
  <si>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</si>
  <si>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</si>
  <si>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</si>
  <si>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</si>
  <si>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</si>
  <si>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</si>
  <si>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</si>
  <si>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</si>
  <si>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</si>
  <si>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</si>
  <si>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</si>
  <si>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</si>
  <si>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</si>
  <si>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</si>
  <si>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</si>
  <si>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</si>
  <si>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</si>
  <si>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</si>
  <si>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</si>
  <si>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</si>
  <si>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</si>
  <si>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</si>
  <si>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</si>
  <si>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</si>
  <si>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</si>
  <si>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</si>
  <si>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</si>
  <si>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</si>
  <si>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</si>
  <si>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</si>
  <si>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</si>
  <si>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</si>
  <si>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</si>
  <si>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</si>
  <si>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</si>
  <si>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</si>
  <si>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</si>
  <si>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</si>
  <si>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</si>
  <si>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</si>
  <si>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</si>
  <si>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</si>
  <si>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</si>
  <si>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</si>
  <si>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</si>
  <si>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</si>
  <si>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</si>
  <si>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</si>
  <si>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</si>
  <si>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</si>
  <si>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</si>
  <si>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</si>
  <si>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</si>
  <si>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</si>
  <si>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</si>
  <si>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</si>
  <si>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</si>
  <si>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</si>
  <si>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</si>
  <si>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</si>
  <si>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</si>
  <si>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</si>
  <si>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</si>
  <si>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</si>
  <si>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</si>
  <si>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</si>
  <si>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</si>
  <si>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</si>
  <si>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</si>
  <si>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</si>
  <si>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</si>
  <si>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</si>
  <si>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</si>
  <si>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</si>
  <si>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</si>
  <si>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</si>
  <si>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</si>
  <si>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</si>
  <si>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</si>
  <si>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</si>
  <si>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</si>
  <si>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</si>
  <si>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</si>
  <si>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</si>
  <si>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</si>
  <si>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</si>
  <si>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</si>
  <si>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</si>
  <si>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</si>
  <si>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</si>
  <si>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</si>
  <si>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</si>
  <si>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</si>
  <si>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</si>
  <si>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</si>
  <si>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</si>
  <si>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</si>
  <si>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</si>
  <si>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</si>
  <si>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</si>
  <si>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</si>
  <si>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</si>
  <si>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</si>
  <si>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</si>
  <si>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</si>
  <si>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</si>
  <si>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</si>
  <si>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</si>
  <si>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</si>
  <si>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</si>
  <si>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</si>
  <si>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</si>
  <si>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</si>
  <si>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</si>
  <si>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</si>
  <si>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</si>
  <si>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</si>
  <si>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</si>
  <si>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</si>
  <si>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</si>
  <si>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</si>
  <si>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</si>
  <si>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</si>
  <si>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</si>
  <si>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</si>
  <si>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</si>
  <si>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</si>
  <si>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</si>
  <si>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</si>
  <si>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</si>
  <si>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</si>
  <si>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</si>
  <si>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</si>
  <si>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</si>
  <si>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</si>
  <si>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</si>
  <si>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</si>
  <si>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</si>
  <si>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</si>
  <si>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</si>
  <si>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</si>
  <si>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</si>
  <si>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</si>
  <si>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</si>
  <si>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</si>
  <si>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</si>
  <si>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</si>
  <si>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</si>
  <si>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</si>
  <si>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</si>
  <si>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</si>
  <si>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</si>
  <si>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</si>
  <si>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</si>
  <si>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</si>
  <si>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</si>
  <si>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</si>
  <si>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</si>
  <si>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</si>
  <si>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</si>
  <si>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</si>
  <si>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</si>
  <si>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</si>
  <si>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</si>
  <si>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</si>
  <si>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</si>
  <si>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</si>
  <si>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</si>
  <si>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</si>
  <si>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</si>
  <si>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</si>
  <si>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</si>
  <si>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</si>
  <si>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</si>
  <si>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</si>
  <si>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</si>
  <si>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</si>
  <si>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</si>
  <si>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</si>
  <si>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</si>
  <si>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</si>
  <si>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</si>
  <si>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</si>
  <si>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</si>
  <si>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</si>
  <si>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</si>
  <si>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</si>
  <si>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</si>
  <si>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</si>
  <si>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</si>
  <si>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</si>
  <si>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</si>
  <si>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</si>
  <si>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</si>
  <si>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</si>
  <si>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</si>
  <si>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</si>
  <si>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</si>
  <si>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</si>
  <si>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</si>
  <si>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</si>
  <si>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</si>
  <si>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</si>
  <si>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</si>
  <si>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</si>
  <si>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</si>
  <si>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</si>
  <si>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</si>
  <si>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</si>
  <si>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</si>
  <si>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</si>
  <si>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</si>
  <si>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</si>
  <si>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</si>
  <si>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</si>
  <si>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</si>
  <si>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</si>
  <si>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</si>
  <si>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</si>
  <si>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</si>
  <si>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</si>
  <si>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</si>
  <si>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</si>
  <si>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</si>
  <si>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</si>
  <si>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</si>
  <si>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</si>
  <si>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</si>
  <si>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</si>
  <si>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</si>
  <si>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</si>
  <si>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</si>
  <si>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</si>
  <si>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</si>
  <si>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</si>
  <si>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</si>
  <si>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</si>
  <si>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</si>
  <si>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</si>
  <si>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</si>
  <si>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</si>
  <si>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</si>
  <si>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</si>
  <si>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</si>
  <si>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</si>
  <si>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</si>
  <si>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</si>
  <si>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</si>
  <si>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</si>
  <si>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</si>
  <si>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</si>
  <si>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</si>
  <si>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</si>
  <si>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</si>
  <si>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</si>
  <si>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</si>
  <si>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</si>
  <si>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</si>
  <si>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</si>
  <si>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</si>
  <si>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</si>
  <si>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</si>
  <si>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</si>
  <si>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</si>
  <si>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</si>
  <si>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</si>
  <si>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</si>
  <si>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</si>
  <si>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</si>
  <si>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</si>
  <si>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</si>
  <si>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</si>
  <si>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</si>
  <si>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</si>
  <si>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</si>
  <si>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</si>
  <si>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</si>
  <si>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</si>
  <si>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</si>
  <si>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</si>
  <si>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</si>
  <si>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</si>
  <si>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</si>
  <si>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</si>
  <si>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</si>
  <si>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</si>
  <si>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</si>
  <si>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</si>
  <si>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</si>
  <si>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</si>
  <si>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</si>
  <si>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</si>
  <si>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</si>
  <si>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</si>
  <si>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</si>
  <si>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</si>
  <si>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</si>
  <si>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</si>
  <si>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</si>
  <si>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</si>
  <si>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</si>
  <si>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</si>
  <si>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</si>
  <si>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</si>
  <si>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</si>
  <si>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</si>
  <si>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</si>
  <si>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</si>
  <si>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</si>
  <si>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</si>
  <si>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</si>
  <si>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</si>
  <si>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</si>
  <si>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</si>
  <si>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</si>
  <si>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</si>
  <si>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</si>
  <si>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</si>
  <si>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</si>
  <si>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</si>
  <si>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</si>
  <si>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</si>
  <si>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</si>
  <si>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</si>
  <si>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</si>
  <si>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</si>
  <si>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</si>
  <si>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</si>
  <si>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</si>
  <si>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</si>
  <si>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</si>
  <si>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</si>
  <si>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</si>
  <si>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</si>
  <si>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</si>
  <si>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</si>
  <si>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</si>
  <si>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</si>
  <si>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</si>
  <si>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</si>
  <si>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</si>
  <si>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</si>
  <si>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</si>
  <si>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</si>
  <si>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</si>
  <si>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</si>
  <si>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</si>
  <si>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</si>
  <si>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</si>
  <si>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</si>
  <si>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</si>
  <si>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</si>
  <si>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</si>
  <si>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</si>
  <si>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</si>
  <si>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</si>
  <si>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</si>
  <si>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</si>
  <si>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</si>
  <si>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</si>
  <si>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</si>
  <si>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</si>
  <si>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</si>
  <si>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</si>
  <si>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</si>
  <si>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</si>
  <si>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</si>
  <si>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</si>
  <si>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</si>
  <si>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</si>
  <si>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</si>
  <si>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</si>
  <si>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</si>
  <si>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</si>
  <si>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</si>
  <si>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</si>
  <si>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</si>
  <si>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</si>
  <si>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</si>
  <si>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</si>
  <si>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</si>
  <si>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</si>
  <si>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</si>
  <si>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</si>
  <si>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</si>
  <si>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</si>
  <si>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</si>
  <si>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</si>
  <si>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</si>
  <si>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</si>
  <si>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</si>
  <si>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</si>
  <si>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</si>
  <si>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</si>
  <si>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</si>
  <si>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</si>
  <si>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</si>
  <si>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</si>
  <si>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</si>
  <si>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</si>
  <si>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</si>
  <si>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</si>
  <si>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</si>
  <si>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</si>
  <si>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</si>
  <si>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</si>
  <si>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</si>
  <si>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</si>
  <si>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</si>
  <si>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</si>
  <si>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</si>
  <si>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</si>
  <si>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</si>
  <si>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</si>
  <si>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</si>
  <si>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</si>
  <si>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</si>
  <si>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</si>
  <si>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</si>
  <si>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</si>
  <si>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</si>
  <si>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</si>
  <si>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</si>
  <si>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</si>
  <si>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</si>
  <si>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</si>
  <si>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</si>
  <si>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</si>
  <si>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</si>
  <si>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</si>
  <si>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</si>
  <si>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</si>
  <si>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</si>
  <si>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</si>
  <si>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</si>
  <si>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</si>
  <si>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</si>
  <si>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</si>
  <si>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</si>
  <si>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</si>
  <si>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</si>
  <si>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</si>
  <si>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</si>
  <si>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</si>
  <si>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</si>
  <si>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</si>
  <si>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</si>
  <si>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</si>
  <si>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</si>
  <si>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</si>
  <si>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</si>
  <si>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</si>
  <si>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</si>
  <si>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</si>
  <si>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</si>
  <si>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</si>
  <si>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</si>
  <si>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</si>
  <si>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</si>
  <si>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</si>
  <si>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</si>
  <si>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</si>
  <si>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</si>
  <si>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</si>
  <si>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</si>
  <si>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</si>
  <si>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</si>
  <si>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</si>
  <si>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</si>
  <si>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</si>
  <si>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</si>
  <si>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</si>
  <si>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</si>
  <si>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</si>
  <si>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</si>
  <si>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</si>
  <si>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</si>
  <si>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</si>
  <si>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</si>
  <si>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</si>
  <si>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</si>
  <si>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</si>
  <si>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</si>
  <si>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</si>
  <si>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</si>
  <si>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</si>
  <si>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</si>
  <si>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</si>
  <si>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</si>
  <si>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</si>
  <si>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</si>
  <si>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</si>
  <si>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</si>
  <si>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</si>
  <si>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</si>
  <si>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</si>
  <si>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</si>
  <si>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</si>
  <si>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</si>
  <si>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</si>
  <si>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</si>
  <si>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</si>
  <si>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</si>
  <si>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</si>
  <si>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</si>
  <si>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</si>
  <si>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</si>
  <si>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</si>
  <si>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</si>
  <si>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</si>
  <si>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</si>
  <si>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</si>
  <si>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</si>
  <si>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</si>
  <si>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</si>
  <si>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</si>
  <si>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</si>
  <si>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</si>
  <si>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</si>
  <si>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</si>
  <si>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</si>
  <si>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</si>
  <si>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</si>
  <si>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</si>
  <si>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</si>
  <si>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</si>
  <si>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</si>
  <si>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</si>
  <si>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</si>
  <si>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</si>
  <si>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</si>
  <si>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</si>
  <si>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</si>
  <si>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</si>
  <si>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</si>
  <si>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</si>
  <si>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</si>
  <si>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</si>
  <si>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</si>
  <si>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</si>
  <si>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</si>
  <si>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</si>
  <si>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</si>
  <si>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</si>
  <si>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</si>
  <si>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</si>
  <si>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</si>
  <si>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</si>
  <si>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</si>
  <si>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</si>
  <si>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</si>
  <si>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</si>
  <si>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</si>
  <si>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</si>
  <si>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</si>
  <si>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</si>
  <si>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</si>
  <si>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</si>
  <si>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</si>
  <si>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</si>
  <si>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</si>
  <si>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</si>
  <si>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</si>
  <si>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</si>
  <si>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</si>
  <si>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</si>
  <si>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</si>
  <si>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</si>
  <si>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</si>
  <si>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</si>
  <si>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</si>
  <si>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</si>
  <si>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</si>
  <si>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</si>
  <si>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</si>
  <si>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</si>
  <si>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</si>
  <si>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</si>
  <si>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</si>
  <si>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</si>
  <si>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</si>
  <si>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</si>
  <si>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</si>
  <si>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</si>
  <si>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</si>
  <si>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</si>
  <si>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</si>
  <si>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</si>
  <si>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</si>
  <si>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</si>
  <si>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</si>
  <si>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</si>
  <si>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</si>
  <si>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</si>
  <si>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</si>
  <si>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</si>
  <si>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</si>
  <si>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</si>
  <si>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</si>
  <si>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</si>
  <si>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</si>
  <si>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</si>
  <si>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</si>
  <si>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</si>
  <si>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</si>
  <si>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</si>
  <si>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</si>
  <si>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</si>
  <si>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</si>
  <si>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</si>
  <si>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</si>
  <si>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</si>
  <si>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</si>
  <si>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</si>
  <si>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</si>
  <si>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</si>
  <si>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</si>
  <si>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</si>
  <si>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</si>
  <si>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</si>
  <si>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</si>
  <si>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</si>
  <si>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</si>
  <si>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</si>
  <si>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</si>
  <si>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</si>
  <si>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</si>
  <si>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</si>
  <si>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</si>
  <si>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</si>
  <si>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</si>
  <si>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</si>
  <si>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</si>
  <si>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</si>
  <si>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</si>
  <si>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</si>
  <si>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</si>
  <si>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</si>
  <si>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</si>
  <si>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</si>
  <si>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</si>
  <si>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</si>
  <si>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</si>
  <si>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</si>
  <si>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</si>
  <si>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</si>
  <si>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</si>
  <si>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</si>
  <si>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</si>
  <si>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</si>
  <si>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</si>
  <si>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</si>
  <si>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</si>
  <si>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</si>
  <si>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</si>
  <si>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</si>
  <si>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</si>
  <si>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</si>
  <si>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</si>
  <si>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</si>
  <si>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</si>
  <si>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</si>
  <si>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</si>
  <si>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</si>
  <si>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</si>
  <si>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</si>
  <si>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</si>
  <si>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</si>
  <si>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</si>
  <si>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</si>
  <si>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</si>
  <si>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</si>
  <si>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</si>
  <si>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</si>
  <si>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</si>
  <si>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</si>
  <si>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</si>
  <si>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</si>
  <si>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</si>
  <si>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</si>
  <si>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</si>
  <si>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</si>
  <si>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</si>
  <si>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</si>
  <si>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</si>
  <si>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</si>
  <si>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</si>
  <si>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</si>
  <si>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</si>
  <si>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</si>
  <si>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</si>
  <si>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</si>
  <si>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</si>
  <si>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</si>
  <si>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</si>
  <si>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</si>
  <si>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</si>
  <si>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</si>
  <si>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</si>
  <si>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</si>
  <si>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</si>
  <si>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</si>
  <si>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</si>
  <si>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</si>
  <si>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</si>
  <si>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</si>
  <si>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</si>
  <si>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</si>
  <si>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</si>
  <si>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</si>
  <si>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</si>
  <si>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</si>
  <si>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</si>
  <si>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</si>
  <si>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</si>
  <si>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</si>
  <si>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</si>
  <si>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</si>
  <si>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</si>
  <si>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</si>
  <si>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</si>
  <si>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</si>
  <si>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</si>
  <si>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</si>
  <si>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</si>
  <si>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</si>
  <si>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</si>
  <si>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</si>
  <si>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</si>
  <si>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</si>
  <si>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</si>
  <si>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</si>
  <si>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</si>
  <si>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</si>
  <si>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</si>
  <si>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</si>
  <si>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</si>
  <si>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</si>
  <si>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</si>
  <si>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</si>
  <si>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</si>
  <si>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</si>
  <si>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</si>
  <si>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</si>
  <si>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</si>
  <si>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</si>
  <si>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</si>
  <si>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</si>
  <si>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</si>
  <si>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</si>
  <si>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</si>
  <si>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</si>
  <si>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</si>
  <si>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</si>
  <si>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</si>
  <si>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</si>
  <si>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</si>
  <si>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</si>
  <si>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</si>
  <si>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</si>
  <si>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</si>
  <si>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</si>
  <si>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</si>
  <si>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</si>
  <si>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</si>
  <si>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</si>
  <si>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</si>
  <si>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</si>
  <si>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</si>
  <si>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</si>
  <si>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</si>
  <si>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</si>
  <si>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</si>
  <si>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</si>
  <si>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</si>
  <si>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</si>
  <si>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</si>
  <si>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</si>
  <si>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</si>
  <si>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</si>
  <si>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</si>
  <si>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</si>
  <si>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</si>
  <si>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</si>
  <si>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</si>
  <si>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</si>
  <si>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</si>
  <si>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</si>
  <si>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</si>
  <si>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</si>
  <si>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</si>
  <si>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</si>
  <si>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</si>
  <si>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</si>
  <si>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</si>
  <si>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</si>
  <si>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</si>
  <si>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</si>
  <si>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</si>
  <si>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</si>
  <si>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</si>
  <si>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</si>
  <si>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</si>
  <si>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</si>
  <si>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</si>
  <si>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</si>
  <si>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</si>
  <si>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</si>
  <si>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</si>
  <si>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</si>
  <si>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</si>
  <si>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</si>
  <si>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</si>
  <si>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</si>
  <si>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</si>
  <si>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</si>
  <si>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</si>
  <si>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</si>
  <si>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</si>
  <si>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</si>
  <si>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</si>
  <si>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</si>
  <si>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</si>
  <si>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</si>
  <si>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</si>
  <si>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</si>
  <si>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</si>
  <si>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</si>
  <si>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</si>
  <si>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</si>
  <si>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</si>
  <si>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</si>
  <si>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</si>
  <si>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</si>
  <si>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</si>
  <si>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</si>
  <si>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</si>
  <si>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</si>
  <si>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</si>
  <si>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</si>
  <si>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</si>
  <si>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</si>
  <si>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</si>
  <si>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</si>
  <si>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</si>
  <si>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</si>
  <si>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</si>
  <si>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</si>
  <si>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</si>
  <si>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</si>
  <si>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</si>
  <si>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</si>
  <si>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</si>
  <si>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</si>
  <si>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</si>
  <si>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</si>
  <si>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</si>
  <si>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</si>
  <si>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</si>
  <si>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</si>
  <si>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</si>
  <si>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</si>
  <si>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</si>
  <si>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</si>
  <si>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</si>
  <si>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</si>
  <si>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</si>
  <si>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</si>
  <si>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</si>
  <si>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</si>
  <si>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</si>
  <si>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</si>
  <si>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</si>
  <si>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</si>
  <si>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</si>
  <si>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</si>
  <si>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</si>
  <si>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</si>
  <si>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</si>
  <si>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</si>
  <si>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</si>
  <si>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</si>
  <si>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</si>
  <si>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</si>
  <si>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</si>
  <si>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</si>
  <si>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</si>
  <si>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</si>
  <si>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</si>
  <si>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</si>
  <si>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</si>
  <si>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</si>
  <si>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</si>
  <si>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</si>
  <si>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</si>
  <si>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</si>
  <si>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</si>
  <si>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</si>
  <si>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</si>
  <si>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</si>
  <si>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</si>
  <si>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</si>
  <si>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</si>
  <si>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</si>
  <si>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</si>
  <si>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</si>
  <si>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</si>
  <si>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</si>
  <si>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</si>
  <si>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</si>
  <si>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</si>
  <si>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</si>
  <si>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</si>
  <si>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</si>
  <si>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</si>
  <si>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</si>
  <si>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</si>
  <si>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</si>
  <si>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</si>
  <si>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</si>
  <si>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</si>
  <si>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</si>
  <si>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</si>
  <si>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</si>
  <si>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</si>
  <si>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</si>
  <si>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</si>
  <si>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</si>
  <si>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</si>
  <si>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</si>
  <si>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</si>
  <si>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</si>
  <si>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</si>
  <si>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</si>
  <si>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</si>
  <si>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</si>
  <si>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</si>
  <si>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</si>
  <si>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</si>
  <si>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</si>
  <si>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</si>
  <si>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</si>
  <si>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</si>
  <si>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</si>
  <si>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</si>
  <si>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</si>
  <si>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</si>
  <si>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</si>
  <si>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</si>
  <si>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</si>
  <si>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</si>
  <si>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</si>
  <si>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</si>
  <si>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</si>
  <si>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</si>
  <si>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</si>
  <si>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</si>
  <si>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</si>
  <si>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</si>
  <si>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</si>
  <si>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</si>
  <si>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</si>
  <si>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</si>
  <si>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</si>
  <si>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</si>
  <si>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</si>
  <si>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</si>
  <si>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</si>
  <si>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</si>
  <si>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</si>
  <si>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</si>
  <si>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</si>
  <si>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</si>
  <si>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</si>
  <si>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</si>
  <si>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</si>
  <si>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</si>
  <si>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</si>
  <si>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</si>
  <si>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</si>
  <si>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</si>
  <si>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</si>
  <si>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</si>
  <si>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</si>
  <si>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</si>
  <si>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</si>
  <si>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</si>
  <si>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</si>
  <si>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</si>
  <si>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</si>
  <si>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</si>
  <si>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</si>
  <si>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</si>
  <si>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</si>
  <si>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</si>
  <si>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</si>
  <si>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</si>
  <si>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</si>
  <si>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</si>
  <si>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</si>
  <si>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</si>
  <si>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</si>
  <si>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</si>
  <si>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</si>
  <si>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</si>
  <si>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</si>
  <si>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</si>
  <si>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</si>
  <si>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</si>
  <si>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</si>
  <si>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</si>
  <si>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</si>
  <si>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</si>
  <si>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</si>
  <si>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</si>
  <si>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</si>
  <si>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</si>
  <si>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</si>
  <si>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</si>
  <si>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</si>
  <si>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</si>
  <si>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</si>
  <si>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</si>
  <si>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</si>
  <si>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</si>
  <si>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</si>
  <si>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</si>
  <si>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</si>
  <si>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</si>
  <si>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</si>
  <si>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</si>
  <si>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</si>
  <si>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</si>
  <si>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</si>
  <si>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</si>
  <si>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</si>
  <si>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</si>
  <si>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</si>
  <si>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</si>
  <si>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</si>
  <si>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</si>
  <si>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</si>
  <si>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</si>
  <si>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</si>
  <si>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</si>
  <si>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</si>
  <si>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</si>
  <si>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</si>
  <si>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</si>
  <si>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</si>
  <si>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</si>
  <si>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</si>
  <si>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</si>
  <si>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</si>
  <si>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</si>
  <si>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</si>
  <si>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</si>
  <si>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</si>
  <si>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</si>
  <si>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</si>
  <si>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</si>
  <si>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</si>
  <si>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</si>
  <si>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</si>
  <si>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</si>
  <si>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</si>
  <si>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</si>
  <si>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</si>
  <si>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</si>
  <si>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</si>
  <si>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</si>
  <si>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</si>
  <si>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</si>
  <si>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</si>
  <si>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</si>
  <si>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</si>
  <si>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</si>
  <si>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</si>
  <si>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</si>
  <si>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</si>
  <si>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</si>
  <si>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</si>
  <si>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</si>
  <si>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</si>
  <si>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</si>
  <si>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</si>
  <si>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</si>
  <si>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</si>
  <si>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</si>
  <si>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</si>
  <si>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</si>
  <si>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</si>
  <si>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</si>
  <si>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</si>
  <si>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</si>
  <si>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</si>
  <si>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</si>
  <si>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</si>
  <si>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</si>
  <si>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</si>
  <si>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</si>
  <si>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</si>
  <si>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</si>
  <si>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</si>
  <si>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</si>
  <si>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</si>
  <si>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</si>
  <si>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</si>
  <si>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</si>
  <si>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</si>
  <si>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</si>
  <si>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</si>
  <si>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</si>
  <si>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</si>
  <si>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</si>
  <si>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</si>
  <si>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</si>
  <si>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</si>
  <si>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</si>
  <si>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</si>
  <si>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</si>
  <si>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</si>
  <si>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</si>
  <si>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</si>
  <si>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</si>
  <si>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</si>
  <si>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</si>
  <si>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</si>
  <si>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</si>
  <si>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</si>
  <si>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</si>
  <si>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</si>
  <si>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</si>
  <si>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</si>
  <si>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</si>
  <si>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</si>
  <si>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</si>
  <si>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</si>
  <si>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</si>
  <si>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</si>
  <si>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</si>
  <si>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</si>
  <si>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</si>
  <si>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</si>
  <si>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</si>
  <si>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</si>
  <si>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</si>
  <si>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</si>
  <si>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</si>
  <si>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</si>
  <si>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</si>
  <si>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</si>
  <si>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</si>
  <si>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</si>
  <si>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</si>
  <si>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</si>
  <si>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</si>
  <si>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</si>
  <si>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</si>
  <si>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</si>
  <si>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</si>
  <si>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</si>
  <si>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</si>
  <si>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</si>
  <si>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</si>
  <si>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</si>
  <si>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</si>
  <si>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</si>
  <si>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</si>
  <si>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</si>
  <si>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</si>
  <si>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</si>
  <si>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</si>
  <si>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</si>
  <si>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</si>
  <si>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</si>
  <si>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</si>
  <si>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</si>
  <si>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</si>
  <si>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</si>
  <si>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</si>
  <si>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</si>
  <si>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</si>
  <si>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</si>
  <si>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</si>
  <si>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</si>
  <si>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</si>
  <si>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</si>
  <si>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</si>
  <si>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</si>
  <si>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</si>
  <si>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</si>
  <si>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</si>
  <si>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</si>
  <si>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</si>
  <si>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</si>
  <si>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</si>
  <si>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</si>
  <si>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</si>
  <si>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</si>
  <si>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</si>
  <si>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</si>
  <si>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</si>
  <si>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</si>
  <si>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</si>
  <si>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</si>
  <si>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</si>
  <si>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</si>
  <si>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</si>
  <si>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</si>
  <si>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</si>
  <si>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</si>
  <si>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</si>
  <si>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</si>
  <si>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</si>
  <si>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</si>
  <si>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</si>
  <si>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</si>
  <si>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</si>
  <si>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</si>
  <si>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</si>
  <si>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</si>
  <si>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</si>
  <si>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</si>
  <si>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</si>
  <si>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</si>
  <si>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</si>
  <si>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</si>
  <si>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</si>
  <si>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</si>
  <si>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</si>
  <si>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</si>
  <si>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</si>
  <si>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</si>
  <si>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</si>
  <si>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</si>
  <si>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</si>
  <si>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</si>
  <si>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</si>
  <si>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</si>
  <si>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</si>
  <si>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</si>
  <si>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</si>
  <si>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</si>
  <si>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</si>
  <si>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</si>
  <si>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</si>
  <si>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</si>
  <si>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</si>
  <si>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</si>
  <si>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</si>
  <si>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</si>
  <si>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</si>
  <si>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</si>
  <si>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</si>
  <si>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</si>
  <si>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</si>
  <si>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</si>
  <si>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</si>
  <si>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</si>
  <si>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</si>
  <si>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</si>
  <si>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</si>
  <si>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</si>
  <si>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</si>
  <si>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</si>
  <si>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</si>
  <si>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</si>
  <si>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</si>
  <si>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</si>
  <si>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</si>
  <si>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</si>
  <si>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</si>
  <si>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</si>
  <si>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</si>
  <si>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</si>
  <si>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</si>
  <si>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</si>
  <si>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</si>
  <si>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</si>
  <si>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</si>
  <si>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</si>
  <si>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</si>
  <si>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</si>
  <si>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</si>
  <si>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</si>
  <si>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</si>
  <si>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</si>
  <si>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</si>
  <si>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</si>
  <si>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</si>
  <si>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</si>
  <si>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</si>
  <si>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</si>
  <si>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</si>
  <si>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</si>
  <si>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</si>
  <si>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</si>
  <si>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</si>
  <si>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</si>
  <si>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</si>
  <si>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</si>
  <si>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</si>
  <si>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</si>
  <si>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</si>
  <si>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</si>
  <si>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</si>
  <si>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</si>
  <si>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</si>
  <si>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</si>
  <si>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</si>
  <si>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</si>
  <si>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</si>
  <si>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</si>
  <si>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</si>
  <si>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</si>
  <si>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</si>
  <si>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</si>
  <si>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</si>
  <si>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</si>
  <si>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</si>
  <si>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</si>
  <si>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</si>
  <si>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</si>
  <si>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</si>
  <si>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</si>
  <si>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</si>
  <si>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</si>
  <si>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</si>
  <si>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</si>
  <si>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</si>
  <si>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</si>
  <si>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</si>
  <si>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</si>
  <si>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</si>
  <si>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</si>
  <si>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</si>
  <si>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</si>
  <si>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</si>
  <si>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</si>
  <si>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</si>
  <si>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</si>
  <si>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</si>
  <si>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</si>
  <si>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</si>
  <si>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</si>
  <si>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</si>
  <si>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</si>
  <si>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</si>
  <si>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</si>
  <si>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</si>
  <si>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</si>
  <si>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</si>
  <si>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</si>
  <si>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</si>
  <si>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</si>
  <si>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</si>
  <si>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</si>
  <si>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</si>
  <si>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</si>
  <si>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</si>
  <si>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</si>
  <si>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</si>
  <si>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</si>
  <si>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</si>
  <si>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</si>
  <si>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</si>
  <si>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</si>
  <si>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</si>
  <si>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</si>
  <si>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</si>
  <si>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</si>
  <si>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</si>
  <si>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</si>
  <si>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</si>
  <si>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</si>
  <si>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</si>
  <si>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</si>
  <si>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</si>
  <si>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</si>
  <si>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</si>
  <si>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</si>
  <si>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</si>
  <si>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</si>
  <si>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</si>
  <si>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</si>
  <si>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</si>
  <si>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</si>
  <si>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</si>
  <si>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</si>
  <si>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</si>
  <si>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</si>
  <si>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</si>
  <si>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</si>
  <si>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</si>
  <si>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</si>
  <si>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</si>
  <si>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</si>
  <si>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</si>
  <si>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</si>
  <si>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</si>
  <si>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</si>
  <si>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</si>
  <si>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</si>
  <si>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</si>
  <si>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</si>
  <si>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</si>
  <si>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</si>
  <si>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</si>
  <si>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</si>
  <si>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</si>
  <si>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</si>
  <si>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</si>
  <si>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</si>
  <si>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</si>
  <si>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</si>
  <si>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</si>
  <si>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</si>
  <si>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</si>
  <si>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</si>
  <si>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</si>
  <si>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</si>
  <si>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</si>
  <si>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</si>
  <si>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</si>
  <si>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</si>
  <si>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</si>
  <si>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</si>
  <si>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</si>
  <si>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</si>
  <si>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</si>
  <si>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</si>
  <si>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</si>
  <si>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</si>
  <si>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</si>
  <si>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</si>
  <si>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</si>
  <si>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</si>
  <si>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</si>
  <si>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</si>
  <si>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</si>
  <si>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</si>
  <si>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</si>
  <si>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</si>
  <si>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</si>
  <si>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</si>
  <si>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</si>
  <si>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</si>
  <si>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</si>
  <si>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</si>
  <si>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</si>
  <si>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</si>
  <si>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</si>
  <si>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</si>
  <si>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</si>
  <si>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</si>
  <si>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</si>
  <si>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</si>
  <si>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</si>
  <si>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</si>
  <si>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</si>
  <si>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</si>
  <si>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</si>
  <si>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</si>
  <si>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</si>
  <si>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</si>
  <si>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</si>
  <si>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</si>
  <si>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</si>
  <si>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</si>
  <si>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</si>
  <si>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</si>
  <si>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</si>
  <si>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</si>
  <si>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</si>
  <si>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</si>
  <si>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</si>
  <si>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</si>
  <si>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</si>
  <si>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</si>
  <si>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</si>
  <si>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</si>
  <si>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</si>
  <si>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</si>
  <si>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</si>
  <si>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</si>
  <si>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</si>
  <si>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</si>
  <si>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</si>
  <si>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</si>
  <si>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</si>
  <si>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</si>
  <si>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</si>
  <si>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</si>
  <si>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</si>
  <si>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</si>
  <si>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</si>
  <si>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</si>
  <si>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</si>
  <si>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</si>
  <si>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</si>
  <si>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</si>
  <si>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</si>
  <si>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</si>
  <si>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</si>
  <si>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</si>
  <si>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</si>
  <si>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</si>
  <si>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</si>
  <si>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</si>
  <si>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</si>
  <si>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</si>
  <si>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</si>
  <si>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</si>
  <si>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</si>
  <si>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</si>
  <si>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</si>
  <si>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</si>
  <si>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</si>
  <si>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</si>
  <si>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</si>
  <si>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</si>
  <si>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</si>
  <si>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</si>
  <si>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</si>
  <si>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</si>
  <si>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</si>
  <si>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</si>
  <si>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</si>
  <si>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</si>
  <si>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</si>
  <si>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</si>
  <si>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</si>
  <si>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</si>
  <si>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</si>
  <si>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</si>
  <si>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</si>
  <si>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</si>
  <si>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</si>
  <si>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</si>
  <si>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</si>
  <si>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</si>
  <si>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</si>
  <si>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</si>
  <si>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</si>
  <si>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</si>
  <si>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</si>
  <si>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</si>
  <si>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</si>
  <si>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</si>
  <si>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</si>
  <si>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</si>
  <si>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</si>
  <si>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</si>
  <si>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</si>
  <si>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</si>
  <si>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</si>
  <si>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</si>
  <si>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</si>
  <si>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</si>
  <si>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</si>
  <si>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</si>
  <si>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</si>
  <si>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</si>
  <si>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</si>
  <si>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</si>
  <si>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</si>
  <si>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</si>
  <si>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</si>
  <si>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</si>
  <si>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</si>
  <si>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</si>
  <si>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</si>
  <si>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</si>
  <si>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</si>
  <si>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</si>
  <si>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</si>
  <si>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</si>
  <si>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</si>
  <si>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</si>
  <si>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</si>
  <si>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</si>
  <si>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</si>
  <si>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</si>
  <si>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</si>
  <si>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</si>
  <si>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</si>
  <si>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</si>
  <si>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</si>
  <si>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</si>
  <si>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</si>
  <si>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</si>
  <si>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</si>
  <si>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</si>
  <si>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</si>
  <si>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</si>
  <si>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</si>
  <si>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</si>
  <si>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</si>
  <si>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</si>
  <si>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</si>
  <si>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</si>
  <si>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</si>
  <si>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</si>
  <si>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</si>
  <si>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</si>
  <si>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</si>
  <si>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</si>
  <si>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</si>
  <si>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</si>
  <si>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</si>
  <si>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</si>
  <si>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</si>
  <si>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</si>
  <si>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</si>
  <si>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</si>
  <si>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</si>
  <si>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</si>
  <si>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</si>
  <si>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</si>
  <si>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</si>
  <si>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</si>
  <si>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</si>
  <si>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</si>
  <si>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</si>
  <si>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</si>
  <si>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</si>
  <si>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</si>
  <si>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</si>
  <si>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</si>
  <si>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</si>
  <si>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</si>
  <si>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</si>
  <si>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</si>
  <si>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</si>
  <si>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</si>
  <si>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</si>
  <si>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</si>
  <si>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</si>
  <si>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</si>
  <si>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</si>
  <si>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</si>
  <si>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</si>
  <si>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</si>
  <si>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</si>
  <si>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</si>
  <si>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</si>
  <si>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</si>
  <si>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</si>
  <si>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</si>
  <si>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</si>
  <si>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</si>
  <si>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</si>
  <si>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</si>
  <si>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</si>
  <si>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</si>
  <si>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</si>
  <si>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</si>
  <si>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</si>
  <si>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</si>
  <si>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</si>
  <si>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</si>
  <si>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</si>
  <si>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</si>
  <si>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</si>
  <si>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</si>
  <si>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</si>
  <si>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</si>
  <si>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</si>
  <si>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</si>
  <si>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</si>
  <si>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</si>
  <si>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</si>
  <si>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</si>
  <si>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</si>
  <si>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</si>
  <si>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</si>
  <si>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</si>
  <si>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</si>
  <si>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</si>
  <si>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</si>
  <si>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</si>
  <si>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</si>
  <si>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</si>
  <si>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</si>
  <si>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</si>
  <si>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</si>
  <si>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</si>
  <si>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</si>
  <si>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</si>
  <si>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</si>
  <si>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</si>
  <si>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</si>
  <si>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</si>
  <si>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</si>
  <si>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</si>
  <si>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</si>
  <si>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</si>
  <si>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</si>
  <si>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</si>
  <si>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</si>
  <si>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</si>
  <si>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</si>
  <si>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</si>
  <si>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</si>
  <si>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</si>
  <si>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</si>
  <si>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</si>
  <si>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</si>
  <si>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</si>
  <si>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</si>
  <si>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</si>
  <si>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</si>
  <si>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</si>
  <si>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</si>
  <si>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</si>
  <si>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</si>
  <si>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</si>
  <si>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</si>
  <si>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</si>
  <si>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</si>
  <si>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</si>
  <si>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</si>
  <si>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</si>
  <si>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</si>
  <si>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</si>
  <si>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</si>
  <si>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</si>
  <si>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</si>
  <si>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</si>
  <si>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</si>
  <si>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</si>
  <si>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</si>
  <si>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</si>
  <si>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</si>
  <si>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</si>
  <si>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</si>
  <si>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</si>
  <si>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</si>
  <si>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</si>
  <si>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</si>
  <si>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</si>
  <si>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</si>
  <si>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</si>
  <si>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</si>
  <si>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</si>
  <si>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</si>
  <si>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</si>
  <si>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</si>
  <si>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</si>
  <si>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</si>
  <si>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</si>
  <si>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</si>
  <si>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</si>
  <si>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</si>
  <si>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</si>
  <si>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</si>
  <si>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</si>
  <si>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</si>
  <si>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</si>
  <si>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</si>
  <si>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</si>
  <si>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</si>
  <si>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</si>
  <si>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</si>
  <si>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</si>
  <si>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</si>
  <si>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</si>
  <si>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</si>
  <si>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</si>
  <si>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</si>
  <si>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</si>
  <si>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</si>
  <si>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</si>
  <si>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</si>
  <si>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</si>
  <si>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</si>
  <si>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</si>
  <si>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</si>
  <si>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</si>
  <si>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</si>
  <si>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</si>
  <si>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</si>
  <si>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</si>
  <si>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</si>
  <si>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</si>
  <si>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</si>
  <si>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</si>
  <si>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</si>
  <si>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</si>
  <si>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</si>
  <si>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</si>
  <si>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</si>
  <si>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</si>
  <si>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</si>
  <si>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</si>
  <si>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</si>
  <si>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</si>
  <si>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</si>
  <si>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</si>
  <si>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</si>
  <si>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</si>
  <si>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</si>
  <si>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</si>
  <si>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</si>
  <si>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</si>
  <si>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</si>
  <si>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</si>
  <si>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</si>
  <si>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</si>
  <si>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</si>
  <si>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</si>
  <si>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</si>
  <si>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</si>
  <si>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</si>
  <si>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</si>
  <si>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</si>
  <si>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</si>
  <si>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</si>
  <si>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</si>
  <si>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</si>
  <si>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</si>
  <si>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</si>
  <si>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</si>
  <si>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</si>
  <si>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</si>
  <si>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</si>
  <si>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</si>
  <si>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</si>
  <si>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</si>
  <si>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</si>
  <si>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</si>
  <si>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</si>
  <si>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</si>
  <si>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</si>
  <si>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</si>
  <si>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</si>
  <si>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</si>
  <si>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</si>
  <si>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</si>
  <si>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</si>
  <si>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</si>
  <si>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</si>
  <si>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</si>
  <si>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</si>
  <si>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</si>
  <si>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</si>
  <si>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</si>
  <si>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</si>
  <si>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</si>
  <si>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</si>
  <si>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</si>
  <si>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</si>
  <si>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</si>
  <si>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</si>
  <si>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</si>
  <si>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</si>
  <si>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</si>
  <si>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</si>
  <si>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</si>
  <si>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</si>
  <si>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</si>
  <si>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</si>
  <si>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</si>
  <si>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</si>
  <si>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</si>
  <si>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</si>
  <si>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</si>
  <si>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</si>
  <si>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</si>
  <si>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</si>
  <si>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</si>
  <si>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</si>
  <si>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</si>
  <si>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</si>
  <si>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</si>
  <si>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</si>
  <si>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</si>
  <si>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</si>
  <si>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</si>
  <si>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</si>
  <si>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</si>
  <si>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</si>
  <si>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</si>
  <si>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</si>
  <si>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</si>
  <si>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</si>
  <si>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</si>
  <si>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</si>
  <si>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</si>
  <si>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</si>
  <si>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</si>
  <si>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</si>
  <si>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</si>
  <si>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</si>
  <si>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</si>
  <si>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</si>
  <si>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</si>
  <si>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</si>
  <si>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</si>
  <si>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</si>
  <si>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</si>
  <si>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</si>
  <si>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</si>
  <si>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</si>
  <si>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</si>
  <si>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</si>
  <si>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</si>
  <si>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</si>
  <si>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</si>
  <si>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</si>
  <si>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</si>
  <si>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</si>
  <si>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</si>
  <si>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</si>
  <si>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</si>
  <si>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</si>
  <si>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</si>
  <si>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</si>
  <si>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</si>
  <si>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</si>
  <si>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</si>
  <si>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</si>
  <si>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</si>
  <si>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</si>
  <si>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</si>
  <si>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</si>
  <si>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</si>
  <si>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</si>
  <si>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</si>
  <si>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</si>
  <si>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</si>
  <si>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</si>
  <si>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</si>
  <si>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</si>
  <si>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</si>
  <si>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</si>
  <si>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</si>
  <si>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</si>
  <si>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</si>
  <si>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</si>
  <si>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</si>
  <si>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</si>
  <si>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</si>
  <si>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</si>
  <si>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</si>
  <si>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</si>
  <si>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</si>
  <si>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</si>
  <si>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</si>
  <si>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</si>
  <si>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</si>
  <si>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</si>
  <si>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</si>
  <si>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</si>
  <si>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</si>
  <si>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</si>
  <si>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</si>
  <si>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</si>
  <si>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</si>
  <si>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</si>
  <si>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</si>
  <si>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</si>
  <si>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</si>
  <si>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</si>
  <si>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</si>
  <si>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</si>
  <si>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</si>
  <si>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</si>
  <si>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</si>
  <si>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</si>
  <si>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</si>
  <si>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</si>
  <si>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</si>
  <si>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</si>
  <si>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</si>
  <si>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</si>
  <si>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</si>
  <si>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</si>
  <si>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</si>
  <si>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</si>
  <si>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</si>
  <si>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</si>
  <si>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</si>
  <si>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</si>
  <si>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</si>
  <si>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</si>
  <si>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</si>
  <si>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</si>
  <si>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</si>
  <si>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</si>
  <si>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</si>
  <si>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</si>
  <si>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</si>
  <si>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</si>
  <si>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</si>
  <si>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</si>
  <si>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</si>
  <si>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</si>
  <si>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</si>
  <si>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</si>
  <si>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</si>
  <si>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</si>
  <si>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</si>
  <si>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</si>
  <si>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</si>
  <si>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</si>
  <si>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</si>
  <si>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</si>
  <si>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</si>
  <si>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</si>
  <si>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</si>
  <si>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</si>
  <si>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</si>
  <si>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</si>
  <si>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</si>
  <si>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</si>
  <si>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</si>
  <si>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</si>
  <si>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</si>
  <si>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</si>
  <si>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</si>
  <si>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</si>
  <si>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</si>
  <si>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</si>
  <si>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</si>
  <si>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</si>
  <si>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</si>
  <si>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</si>
  <si>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</si>
  <si>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</si>
  <si>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</si>
  <si>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</si>
  <si>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</si>
  <si>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</si>
  <si>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</si>
  <si>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</si>
  <si>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</si>
  <si>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</si>
  <si>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</si>
  <si>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</si>
  <si>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</si>
  <si>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</si>
  <si>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</si>
  <si>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</si>
  <si>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</si>
  <si>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</si>
  <si>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</si>
  <si>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</si>
  <si>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</si>
  <si>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</si>
  <si>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</si>
  <si>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</si>
  <si>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</si>
  <si>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</si>
  <si>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</si>
  <si>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</si>
  <si>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</si>
  <si>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</si>
  <si>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</si>
  <si>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</si>
  <si>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</si>
  <si>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</si>
  <si>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</si>
  <si>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</si>
  <si>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</si>
  <si>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</si>
  <si>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</si>
  <si>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</si>
  <si>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</si>
  <si>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</si>
  <si>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</si>
  <si>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</si>
  <si>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</si>
  <si>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</si>
  <si>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</si>
  <si>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</si>
  <si>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</si>
  <si>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</si>
  <si>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</si>
  <si>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</si>
  <si>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</si>
  <si>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</si>
  <si>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</si>
  <si>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</si>
  <si>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</si>
  <si>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</si>
  <si>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</si>
  <si>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</si>
  <si>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</si>
  <si>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</si>
  <si>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</si>
  <si>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</si>
  <si>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</si>
  <si>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</si>
  <si>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</si>
  <si>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</si>
  <si>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</si>
  <si>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</si>
  <si>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</si>
  <si>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</si>
  <si>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</si>
  <si>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</si>
  <si>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</si>
  <si>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</si>
  <si>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</si>
  <si>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</si>
  <si>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</si>
  <si>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</si>
  <si>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</si>
  <si>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</si>
  <si>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</si>
  <si>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</si>
  <si>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</si>
  <si>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</si>
  <si>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</si>
  <si>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</si>
  <si>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</si>
  <si>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</si>
  <si>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</si>
  <si>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</si>
  <si>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</si>
  <si>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</si>
  <si>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</si>
  <si>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</si>
  <si>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</si>
  <si>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</si>
  <si>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</si>
  <si>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</si>
  <si>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</si>
  <si>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</si>
  <si>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</si>
  <si>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</si>
  <si>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</si>
  <si>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</si>
  <si>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</si>
  <si>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</si>
  <si>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</si>
  <si>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</si>
  <si>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</si>
  <si>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</si>
  <si>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</si>
  <si>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</si>
  <si>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</si>
  <si>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</si>
  <si>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</si>
  <si>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</si>
  <si>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</si>
  <si>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</si>
  <si>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</si>
  <si>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</si>
  <si>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</si>
  <si>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</si>
  <si>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</si>
  <si>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</si>
  <si>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</si>
  <si>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</si>
  <si>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</si>
  <si>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</si>
  <si>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</si>
  <si>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</si>
  <si>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</si>
  <si>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</si>
  <si>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</si>
  <si>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</si>
  <si>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</si>
  <si>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</si>
  <si>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</si>
  <si>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</si>
  <si>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</si>
  <si>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</si>
  <si>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</si>
  <si>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</si>
  <si>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</si>
  <si>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</si>
  <si>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</si>
  <si>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</si>
  <si>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</si>
  <si>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</si>
  <si>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</si>
  <si>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</si>
  <si>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</si>
  <si>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</si>
  <si>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</si>
  <si>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</si>
  <si>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</si>
  <si>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</si>
  <si>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</si>
  <si>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</si>
  <si>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</si>
  <si>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</si>
  <si>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</si>
  <si>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</si>
  <si>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</si>
  <si>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</si>
  <si>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</si>
  <si>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</si>
  <si>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</si>
  <si>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</si>
  <si>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</si>
  <si>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</si>
  <si>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</si>
  <si>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</si>
  <si>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</si>
  <si>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</si>
  <si>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</si>
  <si>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</si>
  <si>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</si>
  <si>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</si>
  <si>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</si>
  <si>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</si>
  <si>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</si>
  <si>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</si>
  <si>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</si>
  <si>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</si>
  <si>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</si>
  <si>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</si>
  <si>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</si>
  <si>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</si>
  <si>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</si>
  <si>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</si>
  <si>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</si>
  <si>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</si>
  <si>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</si>
  <si>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</si>
  <si>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</si>
  <si>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</si>
  <si>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</si>
  <si>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</si>
  <si>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</si>
  <si>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</si>
  <si>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</si>
  <si>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</si>
  <si>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</si>
  <si>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</si>
  <si>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</si>
  <si>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</si>
  <si>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</si>
  <si>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</si>
  <si>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</si>
  <si>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</si>
  <si>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</si>
  <si>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</si>
  <si>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</si>
  <si>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</si>
  <si>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</si>
  <si>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</si>
  <si>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</si>
  <si>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</si>
  <si>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</si>
  <si>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</si>
  <si>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</si>
  <si>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</si>
  <si>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</si>
  <si>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</si>
  <si>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</si>
  <si>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</si>
  <si>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</si>
  <si>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</si>
  <si>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</si>
  <si>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</si>
  <si>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</si>
  <si>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</si>
  <si>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</si>
  <si>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</si>
  <si>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</si>
  <si>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</si>
  <si>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</si>
  <si>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</si>
  <si>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</si>
  <si>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</si>
  <si>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</si>
  <si>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</si>
  <si>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</si>
  <si>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</si>
  <si>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</si>
  <si>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</si>
  <si>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</si>
  <si>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</si>
  <si>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</si>
  <si>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</si>
  <si>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</si>
  <si>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</si>
  <si>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</si>
  <si>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</si>
  <si>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</si>
  <si>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</si>
  <si>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</si>
  <si>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</si>
  <si>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</si>
  <si>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</si>
  <si>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</si>
  <si>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</si>
  <si>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</si>
  <si>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</si>
  <si>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</si>
  <si>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</si>
  <si>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</si>
  <si>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</si>
  <si>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</si>
  <si>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</si>
  <si>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</si>
  <si>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</si>
  <si>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</si>
  <si>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</si>
  <si>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</si>
  <si>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</si>
  <si>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</si>
  <si>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</si>
  <si>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</si>
  <si>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</si>
  <si>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</si>
  <si>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</si>
  <si>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</si>
  <si>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</si>
  <si>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</si>
  <si>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</si>
  <si>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</si>
  <si>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</si>
  <si>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</si>
  <si>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</si>
  <si>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</si>
  <si>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</si>
  <si>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</si>
  <si>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</si>
  <si>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</si>
  <si>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</si>
  <si>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</si>
  <si>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</si>
  <si>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</si>
  <si>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</si>
  <si>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</si>
  <si>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</si>
  <si>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</si>
  <si>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</si>
  <si>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</si>
  <si>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</si>
  <si>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</si>
  <si>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</si>
  <si>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</si>
  <si>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</si>
  <si>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</si>
  <si>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</si>
  <si>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</si>
  <si>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</si>
  <si>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</si>
  <si>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</si>
  <si>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</si>
  <si>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</si>
  <si>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</si>
  <si>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</si>
  <si>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</si>
  <si>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</si>
  <si>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</si>
  <si>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</si>
  <si>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</si>
  <si>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</si>
  <si>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</si>
  <si>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</si>
  <si>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</si>
  <si>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</si>
  <si>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</si>
  <si>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</si>
  <si>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</si>
  <si>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</si>
  <si>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</si>
  <si>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</si>
  <si>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</si>
  <si>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</si>
  <si>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</si>
  <si>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</si>
  <si>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</si>
  <si>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</si>
  <si>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</si>
  <si>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</si>
  <si>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</si>
  <si>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</si>
  <si>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</si>
  <si>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</si>
  <si>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</si>
  <si>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</si>
  <si>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</si>
  <si>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</si>
  <si>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</si>
  <si>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</si>
  <si>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</si>
  <si>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</si>
  <si>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</si>
  <si>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</si>
  <si>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</si>
  <si>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</si>
  <si>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</si>
  <si>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</si>
  <si>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</si>
  <si>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</si>
  <si>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</si>
  <si>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</si>
  <si>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</si>
  <si>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</si>
  <si>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</si>
  <si>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</si>
  <si>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</si>
  <si>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</si>
  <si>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</si>
  <si>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</si>
  <si>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</si>
  <si>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</si>
  <si>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</si>
  <si>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</si>
  <si>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</si>
  <si>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</si>
  <si>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</si>
  <si>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</si>
  <si>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</si>
  <si>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</si>
  <si>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</si>
  <si>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</si>
  <si>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</si>
  <si>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</si>
  <si>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</si>
  <si>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</si>
  <si>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</si>
  <si>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</si>
  <si>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</si>
  <si>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</si>
  <si>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</si>
  <si>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</si>
  <si>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</si>
  <si>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</si>
  <si>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</si>
  <si>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</si>
  <si>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</si>
  <si>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</si>
  <si>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</si>
  <si>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</si>
  <si>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</si>
  <si>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</si>
  <si>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</si>
  <si>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</si>
  <si>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</si>
  <si>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</si>
  <si>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</si>
  <si>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</si>
  <si>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</si>
  <si>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</si>
  <si>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</si>
  <si>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</si>
  <si>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</si>
  <si>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</si>
  <si>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</si>
  <si>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</si>
  <si>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</si>
  <si>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</si>
  <si>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</si>
  <si>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</si>
  <si>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</si>
  <si>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</si>
  <si>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</si>
  <si>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</si>
  <si>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</si>
  <si>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</si>
  <si>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</si>
  <si>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</si>
  <si>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</si>
  <si>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</si>
  <si>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</si>
  <si>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</si>
  <si>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</si>
  <si>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</si>
  <si>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</si>
  <si>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</si>
  <si>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</si>
  <si>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</si>
  <si>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</si>
  <si>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</si>
  <si>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</si>
  <si>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</si>
  <si>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</si>
  <si>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</si>
  <si>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</si>
  <si>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</si>
  <si>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</si>
  <si>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</si>
  <si>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</si>
  <si>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</si>
  <si>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</si>
  <si>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</si>
  <si>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</si>
  <si>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</si>
  <si>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</si>
  <si>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</si>
  <si>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</si>
  <si>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</si>
  <si>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</si>
  <si>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</si>
  <si>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</si>
  <si>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</si>
  <si>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</si>
  <si>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</si>
  <si>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</si>
  <si>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</si>
  <si>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</si>
  <si>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</si>
  <si>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</si>
  <si>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</si>
  <si>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</si>
  <si>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</si>
  <si>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</si>
  <si>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</si>
  <si>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</si>
  <si>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</si>
  <si>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</si>
  <si>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</si>
  <si>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</si>
  <si>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</si>
  <si>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</si>
  <si>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</si>
  <si>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</si>
  <si>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</si>
  <si>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</si>
  <si>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</si>
  <si>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</si>
  <si>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</si>
  <si>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</si>
  <si>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</si>
  <si>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</si>
  <si>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</si>
  <si>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</si>
  <si>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</si>
  <si>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</si>
  <si>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</si>
  <si>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</si>
  <si>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</si>
  <si>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</si>
  <si>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</si>
  <si>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</si>
  <si>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</si>
  <si>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</si>
  <si>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</si>
  <si>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</si>
  <si>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</si>
  <si>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</si>
  <si>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</si>
  <si>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</si>
  <si>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</si>
  <si>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</si>
  <si>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</si>
  <si>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</si>
  <si>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</si>
  <si>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</si>
  <si>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</si>
  <si>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</si>
  <si>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</si>
  <si>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</si>
  <si>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</si>
  <si>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</si>
  <si>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</si>
  <si>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</si>
  <si>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</si>
  <si>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</si>
  <si>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</si>
  <si>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</si>
  <si>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</si>
  <si>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</si>
  <si>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</si>
  <si>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</si>
  <si>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</si>
  <si>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</si>
  <si>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</si>
  <si>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</si>
  <si>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</si>
  <si>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</si>
  <si>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</si>
  <si>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</si>
  <si>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</si>
  <si>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</si>
  <si>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</si>
  <si>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</si>
  <si>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</si>
  <si>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</si>
  <si>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</si>
  <si>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</si>
  <si>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</si>
  <si>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</si>
  <si>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</si>
  <si>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</si>
  <si>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</si>
  <si>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</si>
  <si>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</si>
  <si>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</si>
  <si>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</si>
  <si>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</si>
  <si>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</si>
  <si>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</si>
  <si>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</si>
  <si>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</si>
  <si>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</si>
  <si>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</si>
  <si>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</si>
  <si>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</si>
  <si>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</si>
  <si>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</si>
  <si>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</si>
  <si>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</si>
  <si>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</si>
  <si>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</si>
  <si>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</si>
  <si>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</si>
  <si>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</si>
  <si>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</si>
  <si>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</si>
  <si>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</si>
  <si>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</si>
  <si>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</si>
  <si>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</si>
  <si>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</si>
  <si>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</si>
  <si>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</si>
  <si>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</si>
  <si>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</si>
  <si>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</si>
  <si>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</si>
  <si>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</si>
  <si>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</si>
  <si>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</si>
  <si>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</si>
  <si>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</si>
  <si>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</si>
  <si>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</si>
  <si>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</si>
  <si>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</si>
  <si>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</si>
  <si>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</si>
  <si>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</si>
  <si>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</si>
  <si>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</si>
  <si>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</si>
  <si>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</si>
  <si>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</si>
  <si>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</si>
  <si>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</si>
  <si>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</si>
  <si>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</si>
  <si>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</si>
  <si>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</si>
  <si>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</si>
  <si>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</si>
  <si>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</si>
  <si>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</si>
  <si>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</si>
  <si>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</si>
  <si>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</si>
  <si>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</si>
  <si>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</si>
  <si>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</si>
  <si>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</si>
  <si>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</si>
  <si>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</si>
  <si>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</si>
  <si>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</si>
  <si>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</si>
  <si>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</si>
  <si>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</si>
  <si>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</si>
  <si>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</si>
  <si>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</si>
  <si>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</si>
  <si>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</si>
  <si>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</si>
  <si>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</si>
  <si>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</si>
  <si>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</si>
  <si>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</si>
  <si>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</si>
  <si>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</si>
  <si>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</si>
  <si>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</si>
  <si>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</si>
  <si>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</si>
  <si>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</si>
  <si>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</si>
  <si>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</si>
  <si>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</si>
  <si>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</si>
  <si>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</si>
  <si>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</si>
  <si>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</si>
  <si>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</si>
  <si>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</si>
  <si>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</si>
  <si>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</si>
  <si>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</si>
  <si>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</si>
  <si>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</si>
  <si>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</si>
  <si>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</si>
  <si>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</si>
  <si>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</si>
  <si>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</si>
  <si>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</si>
  <si>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</si>
  <si>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</si>
  <si>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</si>
  <si>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</si>
  <si>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</si>
  <si>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</si>
  <si>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</si>
  <si>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</si>
  <si>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</si>
  <si>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</si>
  <si>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</si>
  <si>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</si>
  <si>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</si>
  <si>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</si>
  <si>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</si>
  <si>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</si>
  <si>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</si>
  <si>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</si>
  <si>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</si>
  <si>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</si>
  <si>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</si>
  <si>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</si>
  <si>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</si>
  <si>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</si>
  <si>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</si>
  <si>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</si>
  <si>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</si>
  <si>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</si>
  <si>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</si>
  <si>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</si>
  <si>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</si>
  <si>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</si>
  <si>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</si>
  <si>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</si>
  <si>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</si>
  <si>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</si>
  <si>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</si>
  <si>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</si>
  <si>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</si>
  <si>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</si>
  <si>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</si>
  <si>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</si>
  <si>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</si>
  <si>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</si>
  <si>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</si>
  <si>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</si>
  <si>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</si>
  <si>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</si>
  <si>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</si>
  <si>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</si>
  <si>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</si>
  <si>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</si>
  <si>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</si>
  <si>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</si>
  <si>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</si>
  <si>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</si>
  <si>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</si>
  <si>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</si>
  <si>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</si>
  <si>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</si>
  <si>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</si>
  <si>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</si>
  <si>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</si>
  <si>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</si>
  <si>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</si>
  <si>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</si>
  <si>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</si>
  <si>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</si>
  <si>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</si>
  <si>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</si>
  <si>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</si>
  <si>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</si>
  <si>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</si>
  <si>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</si>
  <si>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</si>
  <si>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</si>
  <si>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</si>
  <si>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</si>
  <si>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</si>
  <si>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</si>
  <si>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</si>
  <si>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</si>
  <si>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</si>
  <si>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</si>
  <si>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</si>
  <si>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</si>
  <si>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</si>
  <si>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</si>
  <si>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</si>
  <si>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</si>
  <si>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</si>
  <si>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</si>
  <si>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</si>
  <si>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</si>
  <si>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</si>
  <si>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</si>
  <si>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</si>
  <si>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</si>
  <si>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</si>
  <si>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</si>
  <si>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</si>
  <si>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</si>
  <si>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</si>
  <si>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</si>
  <si>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</si>
  <si>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</si>
  <si>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</si>
  <si>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</si>
  <si>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</si>
  <si>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</si>
  <si>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</si>
  <si>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</si>
  <si>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</si>
  <si>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</si>
  <si>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</si>
  <si>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</si>
  <si>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</si>
  <si>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</si>
  <si>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</si>
  <si>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</si>
  <si>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</si>
  <si>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</si>
  <si>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</si>
  <si>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</si>
  <si>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</si>
  <si>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</si>
  <si>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</si>
  <si>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</si>
  <si>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</si>
  <si>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</si>
  <si>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</si>
  <si>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</si>
  <si>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</si>
  <si>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</si>
  <si>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</si>
  <si>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</si>
  <si>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</si>
  <si>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</si>
  <si>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</si>
  <si>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</si>
  <si>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</si>
  <si>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</si>
  <si>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</si>
  <si>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</si>
  <si>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</si>
  <si>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</si>
  <si>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</si>
  <si>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</si>
  <si>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</si>
  <si>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</si>
  <si>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</si>
  <si>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</si>
  <si>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</si>
  <si>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</si>
  <si>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</si>
  <si>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</si>
  <si>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</si>
  <si>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</si>
  <si>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</si>
  <si>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</si>
  <si>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</si>
  <si>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</si>
  <si>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</si>
  <si>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</si>
  <si>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</si>
  <si>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</si>
  <si>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</si>
  <si>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</si>
  <si>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</si>
  <si>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</si>
  <si>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</si>
  <si>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</si>
  <si>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</si>
  <si>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</si>
  <si>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</si>
  <si>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</si>
  <si>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</si>
  <si>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</si>
  <si>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</si>
  <si>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</si>
  <si>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</si>
  <si>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</si>
  <si>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</si>
  <si>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</si>
  <si>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</si>
  <si>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</si>
  <si>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</si>
  <si>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</si>
  <si>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</si>
  <si>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</si>
  <si>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</si>
  <si>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</si>
  <si>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</si>
  <si>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</si>
  <si>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</si>
  <si>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</si>
  <si>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</si>
  <si>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</si>
  <si>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</si>
  <si>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</si>
  <si>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</si>
  <si>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</si>
  <si>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</si>
  <si>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</si>
  <si>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</si>
  <si>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</si>
  <si>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</si>
  <si>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</si>
  <si>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</si>
  <si>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</si>
  <si>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</si>
  <si>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</si>
  <si>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</si>
  <si>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</si>
  <si>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</si>
  <si>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</si>
  <si>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</si>
  <si>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</si>
  <si>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</si>
  <si>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</si>
  <si>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</si>
  <si>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</si>
  <si>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</si>
  <si>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</si>
  <si>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</si>
  <si>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</si>
  <si>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</si>
  <si>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</si>
  <si>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</si>
  <si>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</si>
  <si>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</si>
  <si>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</si>
  <si>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</si>
  <si>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</si>
  <si>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</si>
  <si>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</si>
  <si>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</si>
  <si>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</si>
  <si>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</si>
  <si>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</si>
  <si>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</si>
  <si>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</si>
  <si>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</si>
  <si>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</si>
  <si>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</si>
  <si>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</si>
  <si>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</si>
  <si>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</si>
  <si>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</si>
  <si>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</si>
  <si>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</si>
  <si>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</si>
  <si>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</si>
  <si>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</si>
  <si>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</si>
  <si>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</si>
  <si>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</si>
  <si>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</si>
  <si>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</si>
  <si>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</si>
  <si>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</si>
  <si>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</si>
  <si>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</si>
  <si>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</si>
  <si>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</si>
  <si>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</si>
  <si>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</si>
  <si>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</si>
  <si>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</si>
  <si>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</si>
  <si>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</si>
  <si>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</si>
  <si>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</si>
  <si>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</si>
  <si>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</si>
  <si>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</si>
  <si>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</si>
  <si>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</si>
  <si>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</si>
  <si>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</si>
  <si>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</si>
  <si>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</si>
  <si>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</si>
  <si>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</si>
  <si>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</si>
  <si>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</si>
  <si>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</si>
  <si>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</si>
  <si>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</si>
  <si>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</si>
  <si>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</si>
  <si>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</si>
  <si>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</si>
  <si>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</si>
  <si>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</si>
  <si>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</si>
  <si>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</si>
  <si>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</si>
  <si>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</si>
  <si>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</si>
  <si>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</si>
  <si>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</si>
  <si>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</si>
  <si>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</si>
  <si>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</si>
  <si>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</si>
  <si>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</si>
  <si>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</si>
  <si>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</si>
  <si>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</si>
  <si>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</si>
  <si>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</si>
  <si>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</si>
  <si>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</si>
  <si>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</si>
  <si>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</si>
  <si>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</si>
  <si>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</si>
  <si>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</si>
  <si>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</si>
  <si>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</si>
  <si>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</si>
  <si>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</si>
  <si>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</si>
  <si>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</si>
  <si>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</si>
  <si>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</si>
  <si>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</si>
  <si>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</si>
  <si>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</si>
  <si>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</si>
  <si>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</si>
  <si>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</si>
  <si>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</si>
  <si>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</si>
  <si>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</si>
  <si>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</si>
  <si>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</si>
  <si>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</si>
  <si>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</si>
  <si>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</si>
  <si>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</si>
  <si>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</si>
  <si>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</si>
  <si>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</si>
  <si>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</si>
  <si>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</si>
  <si>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</si>
  <si>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</si>
  <si>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</si>
  <si>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</si>
  <si>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</si>
  <si>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</si>
  <si>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</si>
  <si>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</si>
  <si>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</si>
  <si>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</si>
  <si>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</si>
  <si>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</si>
  <si>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</si>
  <si>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</si>
  <si>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</si>
  <si>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</si>
  <si>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</si>
  <si>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</si>
  <si>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</si>
  <si>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</si>
  <si>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</si>
  <si>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</si>
  <si>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</si>
  <si>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</si>
  <si>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</si>
  <si>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</si>
  <si>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</si>
  <si>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</si>
  <si>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</si>
  <si>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</si>
  <si>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</si>
  <si>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</si>
  <si>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</si>
  <si>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</si>
  <si>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</si>
  <si>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</si>
  <si>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</si>
  <si>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</si>
  <si>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</si>
  <si>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</si>
  <si>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</si>
  <si>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</si>
  <si>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</si>
  <si>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</si>
  <si>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</si>
  <si>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</si>
  <si>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</si>
  <si>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</si>
  <si>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</si>
  <si>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</si>
  <si>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</si>
  <si>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</si>
  <si>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</si>
  <si>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</si>
  <si>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</si>
  <si>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</si>
  <si>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</si>
  <si>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</si>
  <si>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</si>
  <si>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</si>
  <si>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</si>
  <si>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</si>
  <si>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</si>
  <si>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</si>
  <si>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</si>
  <si>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</si>
  <si>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</si>
  <si>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</si>
  <si>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</si>
  <si>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</si>
  <si>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</si>
  <si>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</si>
  <si>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</si>
  <si>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</si>
  <si>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</si>
  <si>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</si>
  <si>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</si>
  <si>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</si>
  <si>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</si>
  <si>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</si>
  <si>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</si>
  <si>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</si>
  <si>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</si>
  <si>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</si>
  <si>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</si>
  <si>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</si>
  <si>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</si>
  <si>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</si>
  <si>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</si>
  <si>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</si>
  <si>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</si>
  <si>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</si>
  <si>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</si>
  <si>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</si>
  <si>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</si>
  <si>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</si>
  <si>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</si>
  <si>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</si>
  <si>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</si>
  <si>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</si>
  <si>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</si>
  <si>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</si>
  <si>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</si>
  <si>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</si>
  <si>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</si>
  <si>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</si>
  <si>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</si>
  <si>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</si>
  <si>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</si>
  <si>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</si>
  <si>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</si>
  <si>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</si>
  <si>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</si>
  <si>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</si>
  <si>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</si>
  <si>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</si>
  <si>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</si>
  <si>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</si>
  <si>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</si>
  <si>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</si>
  <si>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</si>
  <si>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</si>
  <si>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</si>
  <si>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</si>
  <si>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</si>
  <si>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</si>
  <si>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</si>
  <si>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</si>
  <si>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</si>
  <si>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</si>
  <si>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</si>
  <si>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</si>
  <si>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</si>
  <si>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</si>
  <si>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</si>
  <si>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</si>
  <si>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</si>
  <si>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</si>
  <si>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</si>
  <si>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</si>
  <si>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</si>
  <si>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</si>
  <si>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</si>
  <si>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</si>
  <si>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</si>
  <si>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</si>
  <si>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</si>
  <si>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</si>
  <si>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</si>
  <si>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</si>
  <si>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</si>
  <si>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</si>
  <si>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</si>
  <si>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</si>
  <si>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</si>
  <si>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</si>
  <si>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</si>
  <si>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</si>
  <si>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</si>
  <si>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</si>
  <si>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</si>
  <si>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</si>
  <si>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</si>
  <si>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</si>
  <si>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</si>
  <si>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</si>
  <si>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</si>
  <si>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</si>
  <si>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</si>
  <si>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</si>
  <si>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</si>
  <si>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</si>
  <si>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</si>
  <si>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</si>
  <si>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</si>
  <si>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</si>
  <si>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</si>
  <si>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</si>
  <si>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</si>
  <si>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</si>
  <si>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</si>
  <si>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</si>
  <si>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</si>
  <si>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</si>
  <si>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</si>
  <si>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</si>
  <si>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</si>
  <si>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</si>
  <si>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</si>
  <si>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</si>
  <si>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</si>
  <si>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</si>
  <si>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</si>
  <si>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</si>
  <si>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</si>
  <si>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</si>
  <si>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</si>
  <si>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</si>
  <si>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</si>
  <si>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</si>
  <si>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</si>
  <si>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</si>
  <si>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</si>
  <si>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</si>
  <si>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</si>
  <si>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</si>
  <si>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</si>
  <si>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</si>
  <si>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</si>
  <si>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</si>
  <si>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</si>
  <si>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</si>
  <si>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</si>
  <si>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</si>
  <si>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</si>
  <si>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</si>
  <si>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</si>
  <si>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</si>
  <si>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</si>
  <si>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</si>
  <si>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</si>
  <si>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</si>
  <si>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</si>
  <si>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</si>
  <si>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</si>
  <si>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</si>
  <si>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</si>
  <si>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</si>
  <si>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</si>
  <si>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</si>
  <si>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</si>
  <si>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</si>
  <si>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</si>
  <si>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</si>
  <si>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</si>
  <si>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</si>
  <si>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</si>
  <si>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</si>
  <si>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</si>
  <si>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</si>
  <si>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</si>
  <si>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</si>
  <si>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</si>
  <si>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</si>
  <si>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</si>
  <si>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</si>
  <si>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</si>
  <si>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</si>
  <si>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</si>
  <si>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</si>
  <si>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</si>
  <si>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</si>
  <si>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</si>
  <si>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</si>
  <si>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</si>
  <si>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</si>
  <si>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</si>
  <si>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</si>
  <si>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</si>
  <si>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</si>
  <si>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</si>
  <si>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</si>
  <si>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</si>
  <si>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</si>
  <si>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</si>
  <si>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</si>
  <si>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</si>
  <si>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</si>
  <si>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</si>
  <si>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</si>
  <si>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</si>
  <si>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</si>
  <si>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</si>
  <si>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</si>
  <si>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</si>
  <si>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</si>
  <si>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</si>
  <si>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</si>
  <si>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</si>
  <si>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</si>
  <si>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</si>
  <si>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</si>
  <si>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</si>
  <si>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</si>
  <si>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</si>
  <si>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</si>
  <si>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</si>
  <si>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</si>
  <si>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</si>
  <si>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</si>
  <si>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</si>
  <si>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</si>
  <si>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</si>
  <si>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</si>
  <si>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</si>
  <si>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</si>
  <si>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</si>
  <si>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</si>
  <si>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</si>
  <si>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</si>
  <si>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</si>
  <si>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</si>
  <si>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</si>
  <si>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</si>
  <si>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</si>
  <si>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</si>
  <si>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</si>
  <si>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</si>
  <si>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</si>
  <si>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</si>
  <si>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</si>
  <si>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</si>
  <si>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</si>
  <si>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</si>
  <si>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</si>
  <si>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</si>
  <si>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</si>
  <si>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</si>
  <si>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</si>
  <si>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</si>
  <si>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</si>
  <si>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</si>
  <si>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</si>
  <si>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</si>
  <si>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</si>
  <si>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</si>
  <si>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</si>
  <si>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</si>
  <si>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</si>
  <si>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</si>
  <si>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</si>
  <si>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</si>
  <si>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</si>
  <si>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</si>
  <si>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</si>
  <si>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</si>
  <si>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</si>
  <si>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</si>
  <si>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</si>
  <si>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</si>
  <si>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</si>
  <si>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</si>
  <si>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</si>
  <si>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</si>
  <si>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</si>
  <si>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</si>
  <si>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</si>
  <si>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</si>
  <si>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</si>
  <si>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</si>
  <si>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</si>
  <si>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</si>
  <si>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</si>
  <si>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</si>
  <si>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</si>
  <si>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</si>
  <si>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</si>
  <si>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</si>
  <si>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</si>
  <si>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</si>
  <si>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</si>
  <si>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</si>
  <si>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</si>
  <si>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</si>
  <si>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</si>
  <si>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</si>
  <si>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</si>
  <si>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</si>
  <si>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</si>
  <si>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</si>
  <si>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</si>
  <si>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</si>
  <si>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</si>
  <si>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</si>
  <si>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</si>
  <si>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</si>
  <si>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</si>
  <si>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</si>
  <si>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</si>
  <si>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</si>
  <si>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</si>
  <si>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</si>
  <si>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</si>
  <si>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</si>
  <si>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</si>
  <si>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</si>
  <si>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</si>
  <si>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</si>
  <si>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</si>
  <si>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</si>
  <si>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</si>
  <si>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</si>
  <si>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</si>
  <si>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</si>
  <si>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</si>
  <si>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</si>
  <si>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</si>
  <si>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</si>
  <si>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</si>
  <si>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</si>
  <si>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</si>
  <si>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</si>
  <si>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</si>
  <si>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</si>
  <si>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</si>
  <si>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</si>
  <si>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</si>
  <si>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</si>
  <si>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</si>
  <si>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</si>
  <si>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</si>
  <si>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</si>
  <si>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</si>
  <si>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</si>
  <si>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</si>
  <si>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</si>
  <si>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</si>
  <si>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</si>
  <si>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</si>
  <si>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</si>
  <si>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</si>
  <si>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</si>
  <si>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</si>
  <si>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</si>
  <si>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</si>
  <si>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</si>
  <si>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</si>
  <si>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</si>
  <si>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</si>
  <si>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</si>
  <si>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</si>
  <si>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</si>
  <si>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</si>
  <si>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</si>
  <si>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</si>
  <si>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</si>
  <si>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</si>
  <si>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</si>
  <si>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</si>
  <si>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</si>
  <si>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</si>
  <si>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</si>
  <si>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</si>
  <si>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</si>
  <si>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</si>
  <si>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</si>
  <si>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</si>
  <si>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</si>
  <si>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</si>
  <si>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</si>
  <si>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</si>
  <si>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</si>
  <si>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</si>
  <si>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</si>
  <si>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</si>
  <si>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</si>
  <si>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</si>
  <si>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</si>
  <si>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</si>
  <si>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</si>
  <si>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</si>
  <si>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</si>
  <si>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</si>
  <si>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</si>
  <si>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</si>
  <si>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</si>
  <si>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</si>
  <si>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</si>
  <si>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</si>
  <si>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</si>
  <si>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</si>
  <si>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</si>
  <si>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</si>
  <si>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</si>
  <si>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</si>
  <si>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</si>
  <si>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</si>
  <si>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</si>
  <si>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</si>
  <si>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</si>
  <si>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</si>
  <si>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</si>
  <si>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</si>
  <si>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</si>
  <si>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</si>
  <si>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</si>
  <si>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</si>
  <si>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</si>
  <si>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</si>
  <si>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</si>
  <si>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</si>
  <si>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</si>
  <si>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</si>
  <si>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</si>
  <si>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</si>
  <si>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</si>
  <si>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</si>
  <si>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</si>
  <si>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</si>
  <si>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</si>
  <si>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</si>
  <si>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</si>
  <si>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</si>
  <si>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</si>
  <si>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</si>
  <si>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</si>
  <si>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</si>
  <si>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</si>
  <si>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</si>
  <si>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</si>
  <si>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</si>
  <si>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</si>
  <si>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</si>
  <si>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</si>
  <si>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</si>
  <si>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</si>
  <si>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</si>
  <si>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</si>
  <si>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</si>
  <si>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</si>
  <si>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</si>
  <si>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</si>
  <si>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</si>
  <si>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</si>
  <si>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</si>
  <si>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</si>
  <si>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</si>
  <si>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</si>
  <si>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</si>
  <si>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</si>
  <si>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</si>
  <si>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</si>
  <si>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</si>
  <si>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</si>
  <si>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</si>
  <si>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</si>
  <si>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</si>
  <si>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</si>
  <si>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</si>
  <si>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</si>
  <si>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</si>
  <si>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</si>
  <si>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</si>
  <si>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</si>
  <si>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</si>
  <si>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</si>
  <si>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</si>
  <si>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</si>
  <si>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</si>
  <si>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</si>
  <si>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</si>
  <si>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</si>
  <si>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</si>
  <si>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</si>
  <si>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</si>
  <si>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</si>
  <si>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</si>
  <si>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</si>
  <si>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</si>
  <si>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</si>
  <si>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</si>
  <si>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</si>
  <si>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</si>
  <si>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</si>
  <si>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</si>
  <si>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</si>
  <si>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</si>
  <si>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</si>
  <si>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</si>
  <si>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</si>
  <si>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</si>
  <si>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</si>
  <si>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</si>
  <si>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</si>
  <si>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</si>
  <si>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</si>
  <si>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</si>
  <si>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</si>
  <si>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</si>
  <si>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</si>
  <si>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</si>
  <si>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</si>
  <si>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</si>
  <si>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</si>
  <si>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</si>
  <si>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</si>
  <si>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</si>
  <si>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</si>
  <si>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</si>
  <si>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</si>
  <si>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</si>
  <si>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</si>
  <si>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</si>
  <si>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</si>
  <si>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</si>
  <si>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</si>
  <si>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</si>
  <si>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</si>
  <si>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</si>
  <si>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</si>
  <si>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</si>
  <si>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</si>
  <si>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</si>
  <si>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</si>
  <si>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</si>
  <si>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</si>
  <si>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</si>
  <si>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</si>
  <si>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</si>
  <si>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</si>
  <si>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</si>
  <si>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</si>
  <si>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</si>
  <si>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</si>
  <si>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</si>
  <si>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</si>
  <si>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</si>
  <si>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</si>
  <si>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</si>
  <si>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</si>
  <si>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</si>
  <si>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</si>
  <si>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</si>
  <si>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</si>
  <si>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</si>
  <si>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</si>
  <si>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</si>
  <si>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</si>
  <si>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</si>
  <si>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</si>
  <si>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</si>
  <si>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</si>
  <si>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</si>
  <si>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</si>
  <si>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</si>
  <si>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</si>
  <si>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</si>
  <si>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</si>
  <si>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</si>
  <si>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</si>
  <si>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</si>
  <si>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</si>
  <si>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</si>
  <si>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</si>
  <si>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</si>
  <si>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</si>
  <si>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</si>
  <si>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</si>
  <si>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</si>
  <si>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</si>
  <si>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</si>
  <si>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</si>
  <si>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</si>
  <si>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</si>
  <si>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</si>
  <si>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</si>
  <si>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</si>
  <si>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</si>
  <si>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</si>
  <si>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</si>
  <si>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</si>
  <si>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</si>
  <si>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</si>
  <si>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</si>
  <si>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</si>
  <si>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</si>
  <si>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</si>
  <si>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</si>
  <si>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</si>
  <si>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</si>
  <si>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</si>
  <si>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</si>
  <si>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</si>
  <si>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</si>
  <si>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</si>
  <si>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</si>
  <si>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</si>
  <si>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</si>
  <si>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</si>
  <si>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</si>
  <si>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</si>
  <si>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</si>
  <si>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</si>
  <si>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</si>
  <si>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</si>
  <si>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</si>
  <si>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</si>
  <si>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</si>
  <si>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</si>
  <si>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</si>
  <si>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</si>
  <si>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</si>
  <si>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</si>
  <si>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</si>
  <si>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</si>
  <si>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</si>
  <si>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</si>
  <si>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</si>
  <si>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</si>
  <si>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</si>
  <si>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</si>
  <si>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</si>
  <si>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</si>
  <si>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</si>
  <si>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</si>
  <si>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</si>
  <si>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</si>
  <si>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</si>
  <si>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</si>
  <si>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</si>
  <si>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</si>
  <si>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</si>
  <si>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</si>
  <si>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</si>
  <si>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</si>
  <si>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</si>
  <si>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</si>
  <si>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</si>
  <si>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</si>
  <si>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</si>
  <si>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</si>
  <si>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</si>
  <si>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</si>
  <si>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</si>
  <si>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</si>
  <si>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</si>
  <si>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</si>
  <si>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</si>
  <si>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</si>
  <si>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</si>
  <si>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</si>
  <si>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</si>
  <si>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</si>
  <si>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</si>
  <si>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</si>
  <si>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</si>
  <si>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</si>
  <si>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</si>
  <si>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</si>
  <si>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</si>
  <si>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</si>
  <si>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</si>
  <si>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</si>
  <si>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</si>
  <si>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</si>
  <si>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</si>
  <si>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</si>
  <si>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</si>
  <si>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</si>
  <si>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</si>
  <si>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</si>
  <si>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</si>
  <si>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</si>
  <si>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</si>
  <si>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</si>
  <si>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</si>
  <si>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</si>
  <si>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</si>
  <si>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</si>
  <si>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</si>
  <si>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</si>
  <si>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</si>
  <si>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</si>
  <si>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</si>
  <si>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</si>
  <si>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</si>
  <si>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</si>
  <si>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</si>
  <si>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</si>
  <si>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</si>
  <si>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</si>
  <si>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</si>
  <si>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</si>
  <si>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</si>
  <si>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</si>
  <si>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</si>
  <si>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</si>
  <si>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</si>
  <si>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</si>
  <si>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</si>
  <si>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</si>
  <si>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</si>
  <si>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</si>
  <si>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</si>
  <si>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</si>
  <si>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</si>
  <si>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</si>
  <si>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</si>
  <si>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</si>
  <si>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</si>
  <si>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</si>
  <si>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</si>
  <si>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</si>
  <si>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</si>
  <si>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</si>
  <si>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</si>
  <si>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</si>
  <si>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</si>
  <si>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</si>
  <si>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</si>
  <si>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</si>
  <si>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</si>
  <si>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</si>
  <si>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</si>
  <si>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</si>
  <si>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</si>
  <si>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</si>
  <si>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</si>
  <si>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</si>
  <si>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</si>
  <si>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</si>
  <si>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</si>
  <si>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</si>
  <si>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</si>
  <si>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</si>
  <si>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</si>
  <si>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</si>
  <si>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</si>
  <si>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</si>
  <si>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</si>
  <si>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</si>
  <si>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</si>
  <si>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</si>
  <si>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</si>
  <si>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</si>
  <si>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</si>
  <si>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</si>
  <si>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</si>
  <si>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</si>
  <si>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</si>
  <si>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</si>
  <si>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</si>
  <si>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</si>
  <si>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</si>
  <si>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</si>
  <si>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</si>
  <si>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</si>
  <si>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</si>
  <si>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</si>
  <si>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</si>
  <si>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</si>
  <si>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</si>
  <si>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</si>
  <si>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</si>
  <si>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</si>
  <si>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</si>
  <si>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</si>
  <si>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</si>
  <si>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</si>
  <si>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</si>
  <si>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</si>
  <si>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</si>
  <si>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</si>
  <si>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</si>
  <si>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</si>
  <si>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</si>
  <si>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</si>
  <si>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</si>
  <si>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</si>
  <si>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</si>
  <si>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</si>
  <si>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</si>
  <si>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</si>
  <si>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</si>
  <si>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</si>
  <si>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</si>
  <si>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</si>
  <si>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</si>
  <si>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</si>
  <si>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</si>
  <si>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</si>
  <si>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</si>
  <si>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</si>
  <si>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</si>
  <si>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</si>
  <si>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</si>
  <si>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</si>
  <si>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</si>
  <si>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</si>
  <si>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</si>
  <si>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</si>
  <si>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</si>
  <si>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</si>
  <si>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</si>
  <si>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</si>
  <si>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</si>
  <si>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</si>
  <si>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</si>
  <si>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</si>
  <si>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</si>
  <si>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</si>
  <si>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</si>
  <si>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</si>
  <si>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</si>
  <si>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</si>
  <si>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</si>
  <si>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</si>
  <si>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</si>
  <si>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</si>
  <si>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</si>
  <si>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</si>
  <si>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</si>
  <si>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</si>
  <si>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</si>
  <si>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</si>
  <si>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</si>
  <si>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</si>
  <si>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</si>
  <si>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</si>
  <si>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</si>
  <si>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</si>
  <si>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</si>
  <si>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</si>
  <si>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</si>
  <si>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</si>
  <si>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</si>
  <si>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</si>
  <si>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</si>
  <si>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</si>
  <si>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</si>
  <si>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</si>
  <si>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</si>
  <si>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</si>
  <si>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</si>
  <si>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</si>
  <si>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</si>
  <si>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</si>
  <si>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</si>
  <si>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</si>
  <si>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</si>
  <si>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</si>
  <si>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</si>
  <si>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</si>
  <si>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</si>
  <si>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</si>
  <si>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</si>
  <si>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</si>
  <si>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</si>
  <si>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</si>
  <si>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</si>
  <si>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</si>
  <si>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</si>
  <si>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</si>
  <si>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</si>
  <si>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</si>
  <si>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</si>
  <si>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</si>
  <si>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</si>
  <si>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</si>
  <si>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</si>
  <si>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</si>
  <si>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</si>
  <si>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</si>
  <si>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</si>
  <si>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</si>
  <si>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</si>
  <si>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</si>
  <si>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</si>
  <si>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</si>
  <si>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</si>
  <si>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</si>
  <si>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</si>
  <si>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</si>
  <si>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</si>
  <si>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</si>
  <si>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</si>
  <si>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</si>
  <si>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</si>
  <si>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</si>
  <si>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</si>
  <si>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</si>
  <si>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</si>
  <si>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</si>
  <si>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</si>
  <si>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</si>
  <si>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</si>
  <si>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</si>
  <si>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</si>
  <si>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</si>
  <si>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</si>
  <si>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</si>
  <si>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</si>
  <si>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</si>
  <si>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</si>
  <si>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</si>
  <si>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</si>
  <si>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</si>
  <si>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</si>
  <si>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</si>
  <si>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</si>
  <si>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</si>
  <si>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</si>
  <si>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</si>
  <si>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</si>
  <si>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</si>
  <si>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</si>
  <si>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</si>
  <si>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</si>
  <si>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</si>
  <si>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</si>
  <si>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</si>
  <si>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</si>
  <si>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</si>
  <si>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</si>
  <si>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</si>
  <si>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</si>
  <si>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</si>
  <si>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</si>
  <si>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</si>
  <si>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</si>
  <si>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</si>
  <si>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</si>
  <si>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</si>
  <si>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</si>
  <si>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</si>
  <si>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</si>
  <si>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</si>
  <si>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</si>
  <si>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</si>
  <si>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</si>
  <si>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</si>
  <si>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</si>
  <si>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</si>
  <si>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</si>
  <si>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</si>
  <si>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</si>
  <si>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</si>
  <si>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</si>
  <si>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</si>
  <si>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</si>
  <si>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</si>
  <si>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</si>
  <si>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</si>
  <si>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</si>
  <si>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</si>
  <si>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</si>
  <si>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</si>
  <si>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</si>
  <si>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</si>
  <si>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</si>
  <si>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</si>
  <si>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</si>
  <si>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</si>
  <si>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</si>
  <si>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</si>
  <si>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</si>
  <si>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</si>
  <si>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</si>
  <si>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</si>
  <si>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</si>
  <si>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</si>
  <si>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</si>
  <si>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</si>
  <si>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</si>
  <si>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</si>
  <si>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</si>
  <si>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</si>
  <si>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</si>
  <si>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</si>
  <si>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</si>
  <si>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</si>
  <si>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</si>
  <si>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</si>
  <si>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</si>
  <si>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</si>
  <si>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</si>
  <si>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</si>
  <si>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</si>
  <si>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</si>
  <si>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</si>
  <si>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</si>
  <si>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</si>
  <si>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</si>
  <si>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</si>
  <si>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</si>
  <si>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</si>
  <si>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</si>
  <si>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</si>
  <si>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</si>
  <si>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</si>
  <si>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</si>
  <si>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</si>
  <si>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</si>
  <si>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</si>
  <si>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</si>
  <si>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</si>
  <si>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</si>
  <si>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</si>
  <si>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</si>
  <si>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</si>
  <si>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</si>
  <si>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</si>
  <si>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</si>
  <si>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</si>
  <si>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</si>
  <si>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</si>
  <si>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</si>
  <si>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</si>
  <si>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</si>
  <si>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</si>
  <si>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</si>
  <si>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</si>
  <si>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</si>
  <si>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</si>
  <si>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</si>
  <si>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</si>
  <si>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</si>
  <si>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</si>
  <si>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</si>
  <si>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</si>
  <si>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</si>
  <si>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</si>
  <si>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</si>
  <si>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</si>
  <si>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</si>
  <si>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</si>
  <si>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</si>
  <si>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</si>
  <si>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</si>
  <si>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</si>
  <si>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</si>
  <si>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</si>
  <si>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</si>
  <si>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</si>
  <si>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</si>
  <si>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</si>
  <si>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</si>
  <si>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</si>
  <si>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</si>
  <si>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</si>
  <si>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</si>
  <si>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</si>
  <si>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</si>
  <si>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</si>
  <si>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</si>
  <si>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</si>
  <si>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</si>
  <si>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</si>
  <si>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</si>
  <si>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</si>
  <si>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</si>
  <si>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</si>
  <si>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</si>
  <si>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</si>
  <si>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</si>
  <si>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</si>
  <si>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</si>
  <si>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</si>
  <si>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</si>
  <si>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</si>
  <si>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</si>
  <si>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</si>
  <si>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</si>
  <si>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</si>
  <si>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</si>
  <si>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</si>
  <si>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</si>
  <si>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</si>
  <si>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</si>
  <si>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</si>
  <si>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</si>
  <si>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</si>
  <si>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</si>
  <si>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</si>
  <si>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</si>
  <si>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</si>
  <si>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</si>
  <si>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</si>
  <si>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</si>
  <si>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</si>
  <si>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</si>
  <si>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</si>
  <si>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</si>
  <si>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</si>
  <si>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</si>
  <si>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</si>
  <si>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</si>
  <si>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</si>
  <si>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</si>
  <si>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</si>
  <si>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</si>
  <si>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</si>
  <si>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</si>
  <si>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</si>
  <si>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</si>
  <si>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</si>
  <si>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</si>
  <si>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</si>
  <si>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</si>
  <si>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</si>
  <si>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</si>
  <si>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</si>
  <si>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</si>
  <si>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</si>
  <si>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</si>
  <si>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</si>
  <si>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</si>
  <si>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</si>
  <si>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</si>
  <si>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</si>
  <si>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</si>
  <si>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</si>
  <si>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</si>
  <si>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</si>
  <si>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</si>
  <si>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</si>
  <si>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</si>
  <si>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</si>
  <si>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</si>
  <si>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</si>
  <si>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</si>
  <si>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</si>
  <si>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</si>
  <si>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</si>
  <si>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</si>
  <si>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</si>
  <si>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</si>
  <si>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</si>
  <si>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</si>
  <si>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</si>
  <si>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</si>
  <si>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</si>
  <si>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</si>
  <si>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</si>
  <si>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</si>
  <si>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</si>
  <si>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</si>
  <si>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</si>
  <si>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</si>
  <si>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</si>
  <si>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</si>
  <si>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</si>
  <si>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</si>
  <si>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</si>
  <si>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</si>
  <si>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</si>
  <si>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</si>
  <si>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</si>
  <si>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</si>
  <si>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</si>
  <si>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</si>
  <si>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</si>
  <si>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</si>
  <si>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</si>
  <si>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</si>
  <si>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</si>
  <si>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</si>
  <si>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</si>
  <si>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</si>
  <si>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</si>
  <si>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</si>
  <si>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</si>
  <si>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</si>
  <si>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</si>
  <si>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</si>
  <si>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</si>
  <si>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</si>
  <si>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</si>
  <si>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</si>
  <si>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</si>
  <si>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</si>
  <si>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</si>
  <si>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</si>
  <si>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</si>
  <si>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</si>
  <si>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</si>
  <si>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</si>
  <si>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</si>
  <si>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</si>
  <si>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</si>
  <si>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</si>
  <si>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</si>
  <si>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</si>
  <si>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</si>
  <si>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</si>
  <si>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</si>
  <si>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</si>
  <si>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</si>
  <si>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</si>
  <si>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</si>
  <si>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</si>
  <si>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</si>
  <si>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</si>
  <si>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</si>
  <si>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</si>
  <si>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</si>
  <si>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</si>
  <si>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</si>
  <si>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</si>
  <si>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</si>
  <si>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</si>
  <si>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</si>
  <si>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</si>
  <si>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</si>
  <si>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</si>
  <si>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</si>
  <si>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</si>
  <si>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</si>
  <si>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</si>
  <si>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</si>
  <si>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</si>
  <si>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</si>
  <si>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</si>
  <si>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</si>
  <si>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</si>
  <si>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</si>
  <si>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</si>
  <si>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</si>
  <si>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</si>
  <si>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</si>
  <si>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</si>
  <si>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</si>
  <si>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</si>
  <si>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</si>
  <si>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</si>
  <si>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</si>
  <si>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</si>
  <si>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</si>
  <si>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</si>
  <si>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</si>
  <si>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</si>
  <si>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</si>
  <si>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</si>
  <si>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</si>
  <si>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</si>
  <si>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</si>
  <si>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</si>
  <si>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</si>
  <si>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</si>
  <si>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</si>
  <si>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</si>
  <si>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</si>
  <si>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</si>
  <si>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</si>
  <si>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</si>
  <si>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</si>
  <si>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</si>
  <si>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</si>
  <si>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</si>
  <si>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</si>
  <si>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</si>
  <si>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</si>
  <si>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</si>
  <si>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</si>
  <si>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</si>
  <si>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</si>
  <si>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</si>
  <si>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</si>
  <si>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</si>
  <si>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</si>
  <si>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</si>
  <si>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</si>
  <si>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</si>
  <si>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</si>
  <si>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</si>
  <si>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</si>
  <si>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</si>
  <si>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</si>
  <si>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</si>
  <si>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</si>
  <si>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</si>
  <si>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</si>
  <si>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</si>
  <si>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</si>
  <si>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</si>
  <si>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</si>
  <si>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</si>
  <si>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</si>
  <si>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</si>
  <si>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</si>
  <si>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</si>
  <si>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</si>
  <si>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</si>
  <si>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</si>
  <si>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</si>
  <si>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</si>
  <si>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</si>
  <si>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</si>
  <si>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</si>
  <si>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</si>
  <si>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</si>
  <si>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</si>
  <si>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</si>
  <si>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</si>
  <si>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</si>
  <si>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</si>
  <si>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</si>
  <si>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</si>
  <si>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</si>
  <si>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</si>
  <si>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</si>
  <si>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</si>
  <si>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</si>
  <si>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</si>
  <si>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</si>
  <si>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</si>
  <si>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</si>
  <si>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</si>
  <si>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</si>
  <si>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</si>
  <si>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</si>
  <si>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</si>
  <si>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</si>
  <si>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</si>
  <si>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</si>
  <si>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</si>
  <si>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</si>
  <si>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</si>
  <si>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</si>
  <si>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</si>
  <si>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</si>
  <si>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</si>
  <si>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</si>
  <si>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</si>
  <si>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</si>
  <si>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</si>
  <si>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</si>
  <si>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</si>
  <si>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</si>
  <si>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</si>
  <si>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</si>
  <si>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</si>
  <si>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</si>
  <si>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</si>
  <si>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</si>
  <si>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</si>
  <si>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</si>
  <si>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</si>
  <si>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</si>
  <si>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</si>
  <si>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</si>
  <si>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</si>
  <si>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</si>
  <si>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</si>
  <si>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</si>
  <si>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</si>
  <si>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</si>
  <si>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</si>
  <si>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</si>
  <si>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</si>
  <si>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</si>
  <si>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</si>
  <si>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</si>
  <si>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</si>
  <si>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</si>
  <si>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</si>
  <si>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</si>
  <si>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</si>
  <si>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</si>
  <si>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</si>
  <si>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</si>
  <si>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</si>
  <si>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</si>
  <si>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</si>
  <si>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</si>
  <si>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</si>
  <si>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</si>
  <si>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</si>
  <si>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</si>
  <si>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</si>
  <si>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</si>
  <si>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</si>
  <si>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</si>
  <si>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</si>
  <si>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</si>
  <si>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</si>
  <si>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</si>
  <si>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</si>
  <si>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</si>
  <si>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</si>
  <si>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</si>
  <si>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</si>
  <si>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</si>
  <si>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</si>
  <si>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</si>
  <si>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</si>
  <si>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</si>
  <si>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</si>
  <si>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</si>
  <si>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</si>
  <si>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</si>
  <si>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</si>
  <si>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</si>
  <si>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</si>
  <si>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</si>
  <si>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</si>
  <si>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</si>
  <si>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</si>
  <si>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</si>
  <si>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</si>
  <si>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</si>
  <si>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</si>
  <si>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</si>
  <si>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</si>
  <si>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</si>
  <si>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</si>
  <si>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</si>
  <si>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</si>
  <si>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</si>
  <si>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</si>
  <si>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</si>
  <si>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</si>
  <si>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</si>
  <si>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</si>
  <si>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</si>
  <si>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</si>
  <si>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</si>
  <si>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</si>
  <si>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</si>
  <si>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</si>
  <si>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</si>
  <si>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</si>
  <si>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</si>
  <si>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</si>
  <si>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</si>
  <si>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</si>
  <si>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</si>
  <si>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</si>
  <si>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</si>
  <si>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</si>
  <si>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</si>
  <si>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</si>
  <si>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</si>
  <si>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</si>
  <si>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</si>
  <si>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</si>
  <si>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</si>
  <si>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</si>
  <si>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</si>
  <si>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</si>
  <si>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</si>
  <si>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</si>
  <si>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</si>
  <si>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</si>
  <si>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</si>
  <si>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</si>
  <si>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</si>
  <si>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</si>
  <si>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</si>
  <si>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</si>
  <si>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</si>
  <si>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</si>
  <si>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</si>
  <si>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</si>
  <si>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</si>
  <si>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</si>
  <si>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</si>
  <si>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</si>
  <si>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</si>
  <si>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</si>
  <si>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</si>
  <si>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</si>
  <si>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</si>
  <si>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</si>
  <si>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</si>
  <si>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</si>
  <si>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</si>
  <si>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</si>
  <si>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</si>
  <si>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</si>
  <si>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</si>
  <si>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</si>
  <si>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</si>
  <si>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</si>
  <si>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</si>
  <si>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</si>
  <si>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</si>
  <si>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</si>
  <si>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</si>
  <si>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</si>
  <si>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</si>
  <si>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</si>
  <si>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</si>
  <si>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</si>
  <si>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</si>
  <si>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</si>
  <si>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</si>
  <si>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</si>
  <si>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</si>
  <si>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</si>
  <si>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</si>
  <si>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</si>
  <si>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</si>
  <si>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</si>
  <si>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</si>
  <si>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</si>
  <si>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</si>
  <si>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</si>
  <si>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</si>
  <si>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</si>
  <si>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</si>
  <si>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</si>
  <si>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</si>
  <si>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</si>
  <si>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</si>
  <si>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</si>
  <si>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</si>
  <si>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</si>
  <si>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</si>
  <si>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</si>
  <si>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</si>
  <si>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</si>
  <si>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</si>
  <si>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</si>
  <si>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</si>
  <si>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</si>
  <si>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</si>
  <si>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</si>
  <si>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</si>
  <si>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</si>
  <si>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</si>
  <si>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</si>
  <si>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</si>
  <si>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</si>
  <si>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</si>
  <si>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</si>
  <si>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</si>
  <si>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</si>
  <si>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</si>
  <si>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</si>
  <si>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</si>
  <si>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</si>
  <si>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</si>
  <si>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</si>
  <si>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</si>
  <si>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</si>
  <si>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</si>
  <si>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</si>
  <si>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</si>
  <si>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</si>
  <si>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</si>
  <si>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</si>
  <si>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</si>
  <si>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</si>
  <si>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</si>
  <si>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</si>
  <si>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</si>
  <si>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</si>
  <si>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</si>
  <si>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</si>
  <si>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</si>
  <si>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</si>
  <si>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</si>
  <si>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</si>
  <si>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</si>
  <si>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</si>
  <si>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</si>
  <si>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</si>
  <si>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</si>
  <si>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</si>
  <si>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</si>
  <si>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</si>
  <si>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</si>
  <si>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</si>
  <si>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</si>
  <si>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</si>
  <si>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</si>
  <si>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</si>
  <si>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</si>
  <si>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</si>
  <si>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</si>
  <si>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</si>
  <si>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</si>
  <si>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</si>
  <si>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</si>
  <si>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</si>
  <si>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</si>
  <si>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</si>
  <si>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</si>
  <si>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</si>
  <si>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</si>
  <si>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</si>
  <si>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</si>
  <si>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</si>
  <si>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</si>
  <si>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</si>
  <si>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</si>
  <si>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</si>
  <si>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</si>
  <si>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</si>
  <si>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</si>
  <si>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</si>
  <si>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</si>
  <si>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</si>
  <si>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</si>
  <si>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</si>
  <si>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</si>
  <si>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</si>
  <si>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</si>
  <si>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</si>
  <si>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</si>
  <si>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</si>
  <si>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</si>
  <si>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</si>
  <si>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</si>
  <si>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</si>
  <si>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</si>
  <si>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</si>
  <si>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</si>
  <si>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</si>
  <si>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</si>
  <si>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</si>
  <si>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</si>
  <si>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</si>
  <si>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</si>
  <si>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</si>
  <si>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</si>
  <si>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</si>
  <si>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</si>
  <si>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</si>
  <si>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</si>
  <si>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</si>
  <si>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</si>
  <si>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</si>
  <si>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</si>
  <si>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</si>
  <si>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</si>
  <si>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</si>
  <si>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</si>
  <si>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</si>
  <si>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</si>
  <si>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</si>
  <si>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</si>
  <si>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</si>
  <si>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</si>
  <si>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</si>
  <si>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</si>
  <si>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</si>
  <si>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</si>
  <si>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</si>
  <si>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</si>
  <si>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</si>
  <si>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</si>
  <si>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</si>
  <si>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</si>
  <si>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</si>
  <si>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</si>
  <si>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</si>
  <si>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</si>
  <si>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</si>
  <si>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</si>
  <si>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</si>
  <si>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</si>
  <si>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</si>
  <si>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</si>
  <si>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</si>
  <si>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</si>
  <si>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</si>
  <si>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</si>
  <si>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</si>
  <si>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</si>
  <si>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</si>
  <si>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</si>
  <si>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</si>
  <si>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</si>
  <si>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</si>
  <si>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</si>
  <si>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</si>
  <si>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</si>
  <si>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</si>
  <si>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</si>
  <si>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</si>
  <si>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</si>
  <si>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</si>
  <si>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</si>
  <si>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</si>
  <si>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</si>
  <si>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</si>
  <si>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</si>
  <si>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</si>
  <si>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</si>
  <si>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</si>
  <si>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</si>
  <si>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</si>
  <si>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</si>
  <si>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</si>
  <si>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</si>
  <si>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</si>
  <si>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</si>
  <si>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</si>
  <si>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</si>
  <si>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</si>
  <si>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</si>
  <si>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</si>
  <si>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</si>
  <si>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</si>
  <si>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</si>
  <si>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</si>
  <si>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</si>
  <si>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</si>
  <si>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</si>
  <si>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</si>
  <si>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</si>
  <si>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</si>
  <si>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</si>
  <si>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</si>
  <si>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</si>
  <si>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</si>
  <si>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</si>
  <si>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</si>
  <si>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</si>
  <si>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</si>
  <si>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</si>
  <si>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</si>
  <si>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</si>
  <si>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</si>
  <si>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</si>
  <si>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</si>
  <si>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</si>
  <si>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</si>
  <si>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</si>
  <si>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</si>
  <si>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</si>
  <si>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</si>
  <si>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</si>
  <si>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</si>
  <si>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</si>
  <si>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</si>
  <si>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</si>
  <si>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</si>
  <si>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</si>
  <si>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</si>
  <si>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</si>
  <si>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</si>
  <si>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</si>
  <si>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</si>
  <si>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</si>
  <si>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</si>
  <si>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</si>
  <si>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</si>
  <si>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</si>
  <si>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</si>
  <si>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</si>
  <si>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</si>
  <si>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</si>
  <si>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</si>
  <si>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</si>
  <si>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</si>
  <si>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</si>
  <si>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</si>
  <si>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</si>
  <si>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</si>
  <si>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</si>
  <si>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</si>
  <si>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</si>
  <si>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</si>
  <si>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</si>
  <si>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</si>
  <si>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</si>
  <si>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</si>
  <si>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</si>
  <si>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</si>
  <si>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</si>
  <si>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</si>
  <si>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</si>
  <si>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</si>
  <si>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</si>
  <si>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</si>
  <si>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</si>
  <si>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</si>
  <si>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</si>
  <si>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</si>
  <si>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</si>
  <si>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</si>
  <si>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</si>
  <si>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</si>
  <si>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</si>
  <si>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</si>
  <si>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</si>
  <si>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</si>
  <si>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</si>
  <si>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</si>
  <si>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</si>
  <si>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</si>
  <si>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</si>
  <si>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</si>
  <si>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</si>
  <si>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</si>
  <si>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</si>
  <si>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</si>
  <si>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</si>
  <si>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</si>
  <si>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</si>
  <si>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</si>
  <si>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</si>
  <si>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</si>
  <si>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</si>
  <si>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</si>
  <si>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</si>
  <si>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</si>
  <si>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</si>
  <si>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</si>
  <si>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</si>
  <si>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</si>
  <si>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</si>
  <si>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</si>
  <si>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</si>
  <si>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</si>
  <si>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</si>
  <si>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</si>
  <si>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</si>
  <si>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</si>
  <si>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</si>
  <si>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</si>
  <si>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</si>
  <si>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</si>
  <si>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</si>
  <si>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</si>
  <si>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</si>
  <si>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</si>
  <si>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</si>
  <si>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</si>
  <si>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</si>
  <si>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</si>
  <si>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</si>
  <si>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</si>
  <si>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</si>
  <si>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</si>
  <si>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</si>
  <si>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</si>
  <si>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</si>
  <si>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</si>
  <si>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</si>
  <si>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</si>
  <si>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</si>
  <si>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</si>
  <si>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</si>
  <si>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</si>
  <si>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</si>
  <si>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</si>
  <si>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</si>
  <si>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</si>
  <si>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</si>
  <si>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</si>
  <si>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</si>
  <si>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</si>
  <si>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</si>
  <si>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</si>
  <si>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</si>
  <si>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</si>
  <si>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</si>
  <si>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</si>
  <si>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</si>
  <si>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</si>
  <si>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</si>
  <si>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</si>
  <si>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</si>
  <si>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</si>
  <si>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</si>
  <si>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</si>
  <si>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</si>
  <si>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</si>
  <si>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</si>
  <si>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</si>
  <si>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</si>
  <si>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</si>
  <si>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</si>
  <si>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</si>
  <si>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</si>
  <si>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</si>
  <si>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</si>
  <si>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</si>
  <si>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</si>
  <si>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</si>
  <si>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</si>
  <si>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</si>
  <si>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</si>
  <si>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</si>
  <si>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</si>
  <si>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</si>
  <si>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</si>
  <si>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</si>
  <si>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</si>
  <si>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</si>
  <si>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</si>
  <si>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</si>
  <si>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</si>
  <si>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</si>
  <si>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</si>
  <si>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</si>
  <si>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</si>
  <si>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</si>
  <si>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</si>
  <si>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</si>
  <si>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</si>
  <si>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</si>
  <si>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</si>
  <si>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</si>
  <si>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</si>
  <si>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</si>
  <si>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</si>
  <si>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</si>
  <si>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</si>
  <si>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</si>
  <si>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</si>
  <si>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</si>
  <si>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</si>
  <si>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</si>
  <si>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</si>
  <si>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</si>
  <si>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</si>
  <si>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</si>
  <si>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</si>
  <si>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</si>
  <si>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</si>
  <si>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</si>
  <si>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</si>
  <si>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</si>
  <si>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</si>
  <si>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</si>
  <si>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</si>
  <si>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</si>
  <si>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</si>
  <si>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</si>
  <si>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</si>
  <si>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</si>
  <si>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</si>
  <si>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</si>
  <si>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</si>
  <si>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</si>
  <si>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</si>
  <si>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</si>
  <si>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</si>
  <si>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</si>
  <si>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</si>
  <si>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</si>
  <si>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</si>
  <si>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</si>
  <si>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</si>
  <si>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</si>
  <si>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</si>
  <si>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</si>
  <si>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</si>
  <si>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</si>
  <si>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</si>
  <si>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</si>
  <si>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</si>
  <si>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</si>
  <si>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</si>
  <si>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</si>
  <si>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</si>
  <si>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</si>
  <si>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</si>
  <si>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</si>
  <si>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</si>
  <si>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</si>
  <si>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</si>
  <si>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</si>
  <si>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</si>
  <si>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</si>
  <si>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</si>
  <si>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</si>
  <si>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</si>
  <si>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</si>
  <si>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</si>
  <si>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</si>
  <si>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</si>
  <si>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</si>
  <si>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</si>
  <si>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</si>
  <si>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</si>
  <si>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</si>
  <si>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</si>
  <si>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</si>
  <si>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</si>
  <si>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</si>
  <si>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</si>
  <si>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</si>
  <si>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</si>
  <si>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</si>
  <si>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</si>
  <si>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</si>
  <si>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</si>
  <si>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</si>
  <si>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</si>
  <si>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</si>
  <si>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</si>
  <si>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</si>
  <si>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</si>
  <si>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</si>
  <si>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</si>
  <si>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</si>
  <si>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</si>
  <si>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</si>
  <si>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</si>
  <si>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</si>
  <si>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</si>
  <si>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</si>
  <si>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</si>
  <si>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</si>
  <si>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</si>
  <si>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</si>
  <si>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</si>
  <si>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</si>
  <si>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</si>
  <si>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</si>
  <si>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</si>
  <si>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</si>
  <si>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</si>
  <si>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</si>
  <si>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</si>
  <si>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</si>
  <si>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</si>
  <si>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</si>
  <si>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</si>
  <si>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</si>
  <si>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</si>
  <si>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</si>
  <si>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</si>
  <si>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</si>
  <si>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</si>
  <si>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</si>
  <si>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</si>
  <si>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</si>
  <si>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</si>
  <si>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</si>
  <si>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</si>
  <si>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</si>
  <si>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</si>
  <si>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</si>
  <si>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</si>
  <si>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</si>
  <si>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</si>
  <si>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</si>
  <si>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</si>
  <si>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</si>
  <si>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</si>
  <si>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</si>
  <si>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</si>
  <si>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</si>
  <si>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</si>
  <si>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</si>
  <si>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</si>
  <si>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</si>
  <si>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</si>
  <si>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</si>
  <si>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</si>
  <si>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</si>
  <si>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</si>
  <si>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</si>
  <si>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</si>
  <si>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</si>
  <si>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</si>
  <si>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</si>
  <si>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</si>
  <si>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</si>
  <si>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</si>
  <si>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</si>
  <si>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</si>
  <si>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</si>
  <si>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</si>
  <si>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</si>
  <si>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</si>
  <si>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</si>
  <si>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</si>
  <si>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</si>
  <si>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</si>
  <si>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</si>
  <si>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</si>
  <si>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</si>
  <si>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</si>
  <si>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</si>
  <si>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</si>
  <si>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</si>
  <si>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</si>
  <si>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</si>
  <si>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</si>
  <si>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</si>
  <si>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</si>
  <si>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</si>
  <si>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</si>
  <si>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</si>
  <si>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</si>
  <si>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</si>
  <si>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</si>
  <si>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</si>
  <si>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</si>
  <si>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</si>
  <si>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</si>
  <si>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</si>
  <si>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</si>
  <si>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</si>
  <si>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</si>
  <si>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</si>
  <si>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</si>
  <si>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</si>
  <si>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</si>
  <si>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</si>
  <si>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</si>
  <si>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</si>
  <si>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</si>
  <si>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</si>
  <si>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</si>
  <si>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</si>
  <si>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</si>
  <si>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</si>
  <si>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</si>
  <si>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</si>
  <si>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</si>
  <si>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</si>
  <si>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</si>
  <si>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</si>
  <si>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</si>
  <si>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</si>
  <si>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</si>
  <si>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</si>
  <si>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</si>
  <si>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</si>
  <si>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</si>
  <si>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</si>
  <si>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</si>
  <si>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</si>
  <si>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</si>
  <si>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</si>
  <si>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</si>
  <si>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</si>
  <si>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</si>
  <si>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</si>
  <si>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</si>
  <si>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</si>
  <si>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</si>
  <si>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</si>
  <si>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</si>
  <si>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</si>
  <si>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</si>
  <si>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</si>
  <si>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</si>
  <si>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</si>
  <si>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</si>
  <si>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</si>
  <si>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</si>
  <si>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</si>
  <si>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</si>
  <si>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</si>
  <si>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</si>
  <si>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</si>
  <si>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</si>
  <si>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</si>
  <si>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</si>
  <si>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</si>
  <si>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</si>
  <si>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</si>
  <si>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</si>
  <si>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</si>
  <si>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</si>
  <si>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</si>
  <si>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</si>
  <si>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</si>
  <si>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</si>
  <si>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</si>
  <si>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</si>
  <si>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</si>
  <si>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</si>
  <si>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</si>
  <si>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</si>
  <si>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</si>
  <si>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</si>
  <si>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</si>
  <si>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</si>
  <si>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</si>
  <si>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</si>
  <si>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</si>
  <si>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</si>
  <si>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</si>
  <si>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</si>
  <si>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</si>
  <si>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</si>
  <si>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</si>
  <si>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</si>
  <si>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</si>
  <si>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</si>
  <si>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</si>
  <si>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</si>
  <si>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</si>
  <si>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</si>
  <si>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</si>
  <si>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</si>
  <si>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</si>
  <si>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</si>
  <si>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</si>
  <si>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</si>
  <si>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</si>
  <si>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</si>
  <si>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</si>
  <si>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</si>
  <si>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</si>
  <si>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</si>
  <si>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</si>
  <si>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</si>
  <si>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</si>
  <si>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</si>
  <si>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</si>
  <si>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</si>
  <si>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</si>
  <si>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</si>
  <si>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</si>
  <si>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</si>
  <si>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</si>
  <si>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</si>
  <si>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</si>
  <si>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</si>
  <si>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</si>
  <si>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</si>
  <si>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</si>
  <si>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</si>
  <si>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</si>
  <si>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</si>
  <si>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</si>
  <si>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</si>
  <si>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</si>
  <si>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</si>
  <si>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</si>
  <si>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</si>
  <si>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</si>
  <si>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</si>
  <si>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</si>
  <si>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</si>
  <si>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</si>
  <si>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</si>
  <si>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</si>
  <si>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</si>
  <si>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</si>
  <si>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</si>
  <si>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</si>
  <si>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</si>
  <si>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</si>
  <si>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</si>
  <si>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</si>
  <si>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</si>
  <si>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</si>
  <si>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</si>
  <si>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</si>
  <si>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</si>
  <si>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</si>
  <si>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</si>
  <si>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</si>
  <si>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</si>
  <si>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</si>
  <si>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</si>
  <si>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</si>
  <si>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</si>
  <si>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</si>
  <si>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</si>
  <si>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</si>
  <si>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</si>
  <si>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</si>
  <si>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</si>
  <si>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</si>
  <si>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</si>
  <si>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</si>
  <si>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</si>
  <si>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</si>
  <si>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</si>
  <si>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</si>
  <si>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</si>
  <si>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</si>
  <si>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</si>
  <si>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</si>
  <si>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</si>
  <si>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</si>
  <si>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</si>
  <si>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</si>
  <si>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</si>
  <si>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</si>
  <si>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</si>
  <si>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</si>
  <si>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</si>
  <si>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</si>
  <si>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</si>
  <si>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</si>
  <si>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</si>
  <si>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</si>
  <si>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</si>
  <si>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</si>
  <si>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</si>
  <si>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</si>
  <si>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</si>
  <si>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</si>
  <si>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</si>
  <si>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</si>
  <si>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</si>
  <si>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</si>
  <si>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</si>
  <si>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</si>
  <si>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</si>
  <si>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</si>
  <si>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</si>
  <si>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</si>
  <si>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</si>
  <si>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</si>
  <si>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</si>
  <si>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</si>
  <si>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</si>
  <si>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</si>
  <si>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</si>
  <si>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</si>
  <si>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</si>
  <si>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</si>
  <si>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</si>
  <si>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</si>
  <si>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</si>
  <si>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</si>
  <si>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</si>
  <si>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</si>
  <si>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</si>
  <si>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</si>
  <si>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</si>
  <si>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</si>
  <si>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</si>
  <si>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</si>
  <si>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</si>
  <si>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</si>
  <si>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</si>
  <si>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</si>
  <si>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</si>
  <si>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</si>
  <si>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</si>
  <si>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</si>
  <si>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</si>
  <si>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</si>
  <si>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</si>
  <si>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</si>
  <si>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</si>
  <si>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</si>
  <si>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</si>
  <si>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</si>
  <si>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</si>
  <si>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</si>
  <si>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</si>
  <si>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</si>
  <si>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</si>
  <si>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</si>
  <si>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</si>
  <si>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</si>
  <si>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</si>
  <si>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</si>
  <si>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</si>
  <si>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</si>
  <si>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</si>
  <si>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</si>
  <si>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</si>
  <si>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</si>
  <si>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</si>
  <si>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</si>
  <si>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</si>
  <si>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</si>
  <si>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</si>
  <si>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</si>
  <si>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</si>
  <si>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</si>
  <si>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</si>
  <si>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</si>
  <si>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</si>
  <si>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</si>
  <si>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</si>
  <si>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</si>
  <si>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</si>
  <si>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</si>
  <si>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</si>
  <si>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</si>
  <si>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</si>
  <si>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</si>
  <si>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</si>
  <si>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</si>
  <si>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</si>
  <si>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</si>
  <si>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</si>
  <si>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</si>
  <si>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</si>
  <si>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</si>
  <si>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</si>
  <si>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</si>
  <si>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</si>
  <si>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</si>
  <si>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</si>
  <si>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</si>
  <si>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</si>
  <si>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</si>
  <si>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</si>
  <si>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</si>
  <si>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</si>
  <si>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</si>
  <si>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</si>
  <si>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</si>
  <si>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</si>
  <si>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</si>
  <si>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</si>
  <si>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</si>
  <si>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</si>
  <si>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</si>
  <si>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</si>
  <si>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</si>
  <si>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</si>
  <si>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</si>
  <si>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</si>
  <si>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</si>
  <si>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</si>
  <si>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</si>
  <si>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</si>
  <si>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</si>
  <si>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</si>
  <si>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</si>
  <si>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</si>
  <si>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</si>
  <si>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</si>
  <si>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</si>
  <si>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</si>
  <si>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</si>
  <si>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</si>
  <si>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</si>
  <si>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</si>
  <si>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</si>
  <si>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</si>
  <si>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</si>
  <si>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</si>
  <si>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</si>
  <si>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</si>
  <si>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</si>
  <si>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</si>
  <si>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</si>
  <si>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</si>
  <si>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</si>
  <si>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</si>
  <si>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</si>
  <si>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</si>
  <si>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</si>
  <si>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</si>
  <si>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</si>
  <si>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</si>
  <si>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</si>
  <si>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</si>
  <si>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</si>
  <si>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</si>
  <si>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</si>
  <si>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</si>
  <si>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</si>
  <si>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</si>
  <si>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</si>
  <si>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</si>
  <si>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</si>
  <si>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</si>
  <si>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</si>
  <si>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</si>
  <si>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</si>
  <si>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</si>
  <si>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</si>
  <si>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</si>
  <si>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</si>
  <si>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</si>
  <si>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</si>
  <si>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</si>
  <si>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</si>
  <si>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</si>
  <si>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</si>
  <si>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</si>
  <si>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</si>
  <si>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</si>
  <si>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</si>
  <si>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</si>
  <si>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</si>
  <si>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</si>
  <si>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</si>
  <si>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</si>
  <si>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</si>
  <si>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</si>
  <si>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</si>
  <si>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</si>
  <si>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</si>
  <si>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</si>
  <si>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</si>
  <si>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</si>
  <si>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</si>
  <si>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</si>
  <si>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</si>
  <si>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</si>
  <si>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</si>
  <si>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</si>
  <si>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</si>
  <si>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</si>
  <si>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</si>
  <si>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</si>
  <si>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</si>
  <si>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</si>
  <si>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</si>
  <si>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</si>
  <si>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</si>
  <si>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</si>
  <si>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</si>
  <si>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</si>
  <si>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</si>
  <si>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</si>
  <si>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</si>
  <si>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</si>
  <si>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</si>
  <si>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</si>
  <si>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</si>
  <si>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</si>
  <si>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</si>
  <si>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</si>
  <si>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</si>
  <si>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</si>
  <si>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</si>
  <si>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</si>
  <si>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</si>
  <si>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</si>
  <si>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</si>
  <si>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</si>
  <si>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</si>
  <si>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</si>
  <si>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</si>
  <si>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</si>
  <si>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</si>
  <si>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</si>
  <si>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</si>
  <si>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</si>
  <si>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</si>
  <si>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</si>
  <si>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</si>
  <si>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</si>
  <si>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</si>
  <si>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</si>
  <si>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</si>
  <si>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</si>
  <si>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</si>
  <si>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</si>
  <si>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</si>
  <si>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</si>
  <si>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</si>
  <si>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</si>
  <si>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</si>
  <si>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</si>
  <si>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</si>
  <si>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</si>
  <si>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</si>
  <si>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</si>
  <si>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</si>
  <si>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</si>
  <si>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</si>
  <si>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</si>
  <si>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</si>
  <si>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</si>
  <si>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</si>
  <si>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</si>
  <si>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</si>
  <si>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</si>
  <si>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</si>
  <si>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</si>
  <si>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</si>
  <si>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</si>
  <si>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</si>
  <si>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</si>
  <si>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</si>
  <si>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</si>
  <si>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</si>
  <si>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</si>
  <si>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</si>
  <si>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</si>
  <si>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</si>
  <si>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</si>
  <si>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</si>
  <si>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</si>
  <si>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</si>
  <si>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</si>
  <si>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</si>
  <si>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</si>
  <si>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</si>
  <si>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</si>
  <si>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</si>
  <si>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</si>
  <si>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</si>
  <si>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</si>
  <si>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</si>
  <si>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</si>
  <si>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</si>
  <si>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</si>
  <si>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</si>
  <si>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</si>
  <si>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</si>
  <si>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</si>
  <si>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</si>
  <si>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</si>
  <si>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</si>
  <si>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</si>
  <si>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</si>
  <si>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</si>
  <si>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</si>
  <si>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</si>
  <si>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</si>
  <si>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</si>
  <si>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</si>
  <si>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</si>
  <si>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</si>
  <si>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</si>
  <si>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</si>
  <si>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</si>
  <si>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</si>
  <si>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</si>
  <si>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</si>
  <si>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</si>
  <si>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</si>
  <si>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</si>
  <si>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</si>
  <si>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</si>
  <si>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</si>
  <si>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</si>
  <si>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</si>
  <si>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</si>
  <si>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</si>
  <si>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</si>
  <si>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</si>
  <si>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</si>
  <si>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</si>
  <si>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</si>
  <si>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</si>
  <si>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</si>
  <si>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</si>
  <si>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</si>
  <si>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</si>
  <si>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</si>
  <si>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</si>
  <si>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</si>
  <si>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</si>
  <si>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</si>
  <si>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</si>
  <si>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</si>
  <si>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</si>
  <si>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</si>
  <si>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</si>
  <si>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</si>
  <si>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</si>
  <si>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</si>
  <si>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</si>
  <si>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</si>
  <si>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</si>
  <si>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</si>
  <si>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</si>
  <si>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</si>
  <si>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</si>
  <si>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</si>
  <si>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</si>
  <si>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</si>
  <si>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</si>
  <si>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</si>
  <si>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</si>
  <si>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</si>
  <si>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</si>
  <si>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</si>
  <si>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</si>
  <si>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</si>
  <si>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</si>
  <si>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</si>
  <si>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</si>
  <si>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</si>
  <si>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</si>
  <si>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</si>
  <si>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</si>
  <si>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</si>
  <si>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</si>
  <si>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</si>
  <si>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</si>
  <si>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</si>
  <si>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</si>
  <si>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</si>
  <si>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</si>
  <si>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</si>
  <si>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</si>
  <si>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</si>
  <si>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</si>
  <si>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</si>
  <si>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</si>
  <si>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</si>
  <si>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</si>
  <si>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</si>
  <si>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</si>
  <si>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</si>
  <si>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</si>
  <si>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</si>
  <si>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</si>
  <si>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</si>
  <si>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</si>
  <si>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</si>
  <si>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</si>
  <si>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</si>
  <si>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</si>
  <si>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</si>
  <si>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</si>
  <si>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</si>
  <si>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</si>
  <si>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</si>
  <si>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</si>
  <si>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</si>
  <si>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</si>
  <si>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</si>
  <si>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</si>
  <si>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</si>
  <si>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</si>
  <si>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</si>
  <si>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</si>
  <si>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</si>
  <si>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</si>
  <si>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</si>
  <si>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</si>
  <si>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</si>
  <si>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</si>
  <si>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</si>
  <si>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</si>
  <si>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</si>
  <si>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</si>
  <si>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</si>
  <si>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</si>
  <si>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</si>
  <si>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</si>
  <si>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</si>
  <si>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</si>
  <si>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</si>
  <si>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</si>
  <si>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</si>
  <si>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</si>
  <si>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</si>
  <si>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</si>
  <si>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</si>
  <si>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</si>
  <si>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</si>
  <si>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</si>
  <si>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</si>
  <si>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</si>
  <si>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</si>
  <si>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</si>
  <si>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</si>
  <si>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</si>
  <si>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</si>
  <si>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</si>
  <si>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</si>
  <si>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</si>
  <si>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</si>
  <si>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</si>
  <si>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</si>
  <si>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</si>
  <si>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</si>
  <si>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</si>
  <si>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</si>
  <si>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</si>
  <si>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</si>
  <si>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</si>
  <si>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</si>
  <si>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</si>
  <si>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</si>
  <si>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</si>
  <si>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</si>
  <si>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</si>
  <si>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</si>
  <si>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</si>
  <si>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</si>
  <si>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</si>
  <si>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</si>
  <si>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</si>
  <si>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</si>
  <si>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</si>
  <si>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</si>
  <si>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</si>
  <si>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</si>
  <si>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</si>
  <si>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</si>
  <si>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</si>
  <si>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</si>
  <si>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</si>
  <si>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</si>
  <si>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</si>
  <si>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</si>
  <si>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</si>
  <si>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</si>
  <si>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</si>
  <si>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</si>
  <si>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</si>
  <si>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</si>
  <si>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</si>
  <si>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</si>
  <si>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</si>
  <si>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</si>
  <si>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</si>
  <si>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</si>
  <si>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</si>
  <si>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</si>
  <si>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</si>
  <si>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</si>
  <si>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</si>
  <si>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</si>
  <si>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</si>
  <si>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</si>
  <si>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</si>
  <si>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</si>
  <si>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</si>
  <si>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</si>
  <si>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</si>
  <si>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</si>
  <si>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</si>
  <si>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</si>
  <si>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</si>
  <si>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</si>
  <si>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</si>
  <si>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</si>
  <si>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</si>
  <si>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</si>
  <si>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</si>
  <si>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</si>
  <si>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</si>
  <si>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</si>
  <si>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</si>
  <si>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</si>
  <si>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</si>
  <si>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</si>
  <si>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</si>
  <si>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</si>
  <si>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</si>
  <si>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</si>
  <si>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</si>
  <si>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</si>
  <si>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</si>
  <si>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</si>
  <si>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</si>
  <si>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</si>
  <si>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</si>
  <si>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</si>
  <si>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</si>
  <si>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</si>
  <si>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</si>
  <si>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</si>
  <si>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</si>
  <si>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</si>
  <si>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</si>
  <si>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</si>
  <si>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</si>
  <si>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</si>
  <si>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</si>
  <si>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</si>
  <si>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</si>
  <si>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</si>
  <si>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</si>
  <si>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</si>
  <si>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</si>
  <si>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</si>
  <si>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</si>
  <si>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</si>
  <si>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</si>
  <si>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</si>
  <si>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</si>
  <si>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</si>
  <si>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</si>
  <si>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</si>
  <si>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</si>
  <si>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</si>
  <si>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</si>
  <si>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</si>
  <si>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</si>
  <si>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</si>
  <si>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</si>
  <si>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</si>
  <si>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</si>
  <si>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</si>
  <si>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</si>
  <si>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</si>
  <si>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</si>
  <si>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</si>
  <si>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</si>
  <si>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</si>
  <si>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</si>
  <si>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</si>
  <si>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</si>
  <si>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</si>
  <si>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</si>
  <si>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</si>
  <si>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</si>
  <si>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</si>
  <si>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</si>
  <si>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</si>
  <si>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</si>
  <si>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</si>
  <si>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</si>
  <si>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</si>
  <si>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</si>
  <si>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</si>
  <si>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</si>
  <si>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</si>
  <si>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</si>
  <si>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</si>
  <si>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</si>
  <si>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</si>
  <si>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</si>
  <si>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</si>
  <si>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</si>
  <si>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</si>
  <si>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</si>
  <si>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</si>
  <si>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</si>
  <si>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</si>
  <si>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</si>
  <si>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</si>
  <si>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</si>
  <si>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</si>
  <si>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</si>
  <si>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</si>
  <si>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</si>
  <si>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</si>
  <si>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</si>
  <si>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</si>
  <si>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</si>
  <si>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</si>
  <si>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</si>
  <si>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</si>
  <si>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</si>
  <si>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</si>
  <si>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</si>
  <si>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</si>
  <si>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</si>
  <si>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</si>
  <si>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</si>
  <si>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</si>
  <si>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</si>
  <si>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</si>
  <si>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</si>
  <si>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</si>
  <si>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</si>
  <si>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</si>
  <si>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</si>
  <si>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</si>
  <si>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</si>
  <si>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</si>
  <si>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</si>
  <si>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</si>
  <si>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</si>
  <si>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</si>
  <si>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</si>
  <si>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</si>
  <si>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</si>
  <si>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</si>
  <si>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</si>
  <si>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</si>
  <si>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</si>
  <si>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</si>
  <si>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</si>
  <si>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</si>
  <si>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</si>
  <si>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</si>
  <si>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</si>
  <si>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</si>
  <si>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</si>
  <si>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</si>
  <si>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</si>
  <si>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</si>
  <si>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</si>
  <si>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</si>
  <si>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</si>
  <si>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</si>
  <si>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</si>
  <si>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</si>
  <si>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</si>
  <si>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</si>
  <si>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</si>
  <si>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</si>
  <si>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</si>
  <si>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</si>
  <si>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</si>
  <si>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</si>
  <si>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</si>
  <si>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</si>
  <si>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</si>
  <si>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</si>
  <si>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</si>
  <si>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</si>
  <si>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</si>
  <si>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</si>
  <si>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</si>
  <si>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</si>
  <si>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</si>
  <si>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</si>
  <si>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</si>
  <si>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</si>
  <si>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</si>
  <si>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</si>
  <si>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</si>
  <si>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</si>
  <si>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</si>
  <si>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</si>
  <si>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</si>
  <si>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</si>
  <si>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</si>
  <si>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</si>
  <si>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</si>
  <si>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</si>
  <si>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</si>
  <si>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</si>
  <si>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</si>
  <si>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</si>
  <si>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</si>
  <si>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</si>
  <si>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</si>
  <si>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</si>
  <si>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</si>
  <si>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</si>
  <si>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</si>
  <si>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</si>
  <si>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</si>
  <si>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</si>
  <si>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</si>
  <si>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</si>
  <si>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</si>
  <si>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</si>
  <si>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</si>
  <si>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</si>
  <si>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</si>
  <si>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</si>
  <si>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</si>
  <si>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</si>
  <si>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</si>
  <si>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</si>
  <si>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</si>
  <si>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</si>
  <si>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</si>
  <si>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</si>
  <si>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</si>
  <si>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</si>
  <si>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</si>
  <si>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</si>
  <si>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</si>
  <si>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</si>
  <si>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</si>
  <si>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</si>
  <si>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</si>
  <si>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</si>
  <si>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</si>
  <si>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</si>
  <si>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</si>
  <si>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</si>
  <si>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</si>
  <si>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</si>
  <si>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</si>
  <si>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</si>
  <si>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</si>
  <si>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</si>
  <si>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</si>
  <si>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</si>
  <si>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</si>
  <si>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</si>
  <si>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</si>
  <si>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</si>
  <si>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</si>
  <si>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</si>
  <si>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</si>
  <si>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</si>
  <si>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</si>
  <si>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</si>
  <si>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</si>
  <si>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</si>
  <si>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</si>
  <si>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</si>
  <si>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</si>
  <si>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</si>
  <si>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</si>
  <si>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</si>
  <si>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</si>
  <si>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</si>
  <si>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</si>
  <si>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</si>
  <si>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</si>
  <si>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</si>
  <si>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</si>
  <si>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</si>
  <si>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</si>
  <si>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</si>
  <si>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</si>
  <si>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</si>
  <si>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</si>
  <si>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</si>
  <si>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</si>
  <si>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</si>
  <si>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</si>
  <si>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</si>
  <si>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</si>
  <si>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</si>
  <si>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</si>
  <si>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</si>
  <si>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</si>
  <si>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</si>
  <si>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</si>
  <si>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</si>
  <si>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</si>
  <si>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</si>
  <si>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</si>
  <si>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</si>
  <si>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</si>
  <si>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</si>
  <si>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</si>
  <si>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</si>
  <si>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</si>
  <si>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</si>
  <si>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</si>
  <si>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</si>
  <si>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</si>
  <si>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</si>
  <si>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</si>
  <si>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</si>
  <si>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</si>
  <si>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</si>
  <si>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</si>
  <si>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</si>
  <si>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</si>
  <si>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</si>
  <si>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</si>
  <si>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</si>
  <si>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</si>
  <si>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</si>
  <si>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</si>
  <si>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</si>
  <si>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</si>
  <si>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</si>
  <si>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</si>
  <si>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</si>
  <si>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</si>
  <si>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</si>
  <si>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</si>
  <si>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</si>
  <si>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</si>
  <si>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</si>
  <si>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</si>
  <si>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</si>
  <si>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</si>
  <si>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</si>
  <si>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</si>
  <si>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</si>
  <si>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</si>
  <si>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</si>
  <si>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</si>
  <si>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</si>
  <si>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</si>
  <si>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</si>
  <si>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</si>
  <si>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</si>
  <si>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</si>
  <si>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</si>
  <si>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</si>
  <si>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</si>
  <si>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</si>
  <si>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</si>
  <si>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</si>
  <si>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</si>
  <si>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</si>
  <si>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</si>
  <si>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</si>
  <si>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</si>
  <si>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</si>
  <si>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</si>
  <si>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</si>
  <si>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</si>
  <si>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</si>
  <si>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</si>
  <si>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</si>
  <si>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</si>
  <si>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</si>
  <si>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</si>
  <si>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</si>
  <si>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</si>
  <si>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</si>
  <si>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</si>
  <si>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</si>
  <si>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</si>
  <si>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</si>
  <si>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</si>
  <si>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</si>
  <si>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</si>
  <si>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</si>
  <si>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</si>
  <si>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</si>
  <si>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</si>
  <si>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</si>
  <si>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</si>
  <si>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</si>
  <si>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</si>
  <si>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</si>
  <si>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</si>
  <si>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</si>
  <si>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</si>
  <si>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</si>
  <si>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</si>
  <si>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</si>
  <si>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</si>
  <si>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</si>
  <si>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</si>
  <si>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</si>
  <si>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</si>
  <si>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</si>
  <si>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</si>
  <si>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</si>
  <si>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</si>
  <si>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</si>
  <si>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</si>
  <si>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</si>
  <si>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</si>
  <si>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</si>
  <si>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</si>
  <si>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</si>
  <si>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</si>
  <si>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</si>
  <si>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</si>
  <si>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</si>
  <si>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</si>
  <si>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</si>
  <si>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</si>
  <si>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</si>
  <si>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</si>
  <si>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</si>
  <si>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</si>
  <si>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</si>
  <si>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</si>
  <si>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</si>
  <si>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</si>
  <si>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</si>
  <si>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</si>
  <si>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</si>
  <si>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</si>
  <si>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</si>
  <si>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</si>
  <si>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</si>
  <si>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</si>
  <si>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</si>
  <si>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</si>
  <si>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</si>
  <si>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</si>
  <si>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</si>
  <si>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</si>
  <si>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</si>
  <si>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</si>
  <si>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</si>
  <si>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</si>
  <si>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</si>
  <si>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</si>
  <si>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</si>
  <si>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</si>
  <si>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</si>
  <si>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</si>
  <si>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</si>
  <si>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</si>
  <si>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</si>
  <si>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</si>
  <si>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</si>
  <si>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</si>
  <si>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</si>
  <si>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</si>
  <si>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</si>
  <si>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</si>
  <si>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</si>
  <si>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</si>
  <si>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</si>
  <si>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</si>
  <si>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</si>
  <si>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</si>
  <si>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</si>
  <si>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</si>
  <si>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</si>
  <si>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</si>
  <si>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</si>
  <si>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</si>
  <si>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</si>
  <si>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</si>
  <si>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</si>
  <si>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</si>
  <si>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</si>
  <si>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</si>
  <si>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</si>
  <si>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</si>
  <si>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</si>
  <si>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</si>
  <si>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</si>
  <si>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</si>
  <si>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</si>
  <si>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</si>
  <si>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</si>
  <si>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</si>
  <si>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</si>
  <si>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</si>
  <si>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</si>
  <si>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</si>
  <si>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</si>
  <si>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</si>
  <si>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</si>
  <si>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</si>
  <si>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</si>
  <si>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</si>
  <si>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</si>
  <si>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</si>
  <si>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</si>
  <si>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</si>
  <si>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</si>
  <si>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</si>
  <si>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</si>
  <si>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</si>
  <si>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</si>
  <si>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</si>
  <si>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</si>
  <si>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</si>
  <si>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</si>
  <si>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</si>
  <si>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</si>
  <si>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</si>
  <si>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</si>
  <si>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</si>
  <si>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</si>
  <si>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</si>
  <si>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</si>
  <si>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</si>
  <si>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</si>
  <si>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</si>
  <si>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</si>
  <si>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</si>
  <si>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</si>
  <si>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</si>
  <si>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</si>
  <si>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</si>
  <si>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</si>
  <si>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</si>
  <si>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</si>
  <si>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</si>
  <si>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</si>
  <si>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</si>
  <si>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</si>
  <si>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</si>
  <si>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</si>
  <si>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</si>
  <si>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</si>
  <si>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</si>
  <si>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</si>
  <si>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</si>
  <si>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</si>
  <si>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</si>
  <si>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</si>
  <si>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</si>
  <si>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</si>
  <si>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</si>
  <si>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</si>
  <si>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</si>
  <si>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</si>
  <si>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</si>
  <si>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</si>
  <si>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</si>
  <si>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</si>
  <si>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</si>
  <si>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</si>
  <si>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</si>
  <si>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</si>
  <si>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</si>
  <si>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</si>
  <si>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</si>
  <si>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</si>
  <si>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</si>
  <si>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</si>
  <si>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</si>
  <si>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</si>
  <si>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</si>
  <si>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</si>
  <si>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</si>
  <si>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</si>
  <si>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</si>
  <si>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</si>
  <si>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</si>
  <si>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</si>
  <si>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</si>
  <si>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</si>
  <si>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</si>
  <si>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</si>
  <si>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</si>
  <si>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</si>
  <si>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</si>
  <si>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</si>
  <si>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</si>
  <si>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</si>
  <si>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</si>
  <si>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</si>
  <si>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</si>
  <si>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</si>
  <si>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</si>
  <si>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</si>
  <si>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</si>
  <si>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</si>
  <si>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</si>
  <si>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</si>
  <si>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</si>
  <si>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</si>
  <si>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</si>
  <si>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</si>
  <si>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</si>
  <si>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</si>
  <si>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</si>
  <si>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</si>
  <si>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</si>
  <si>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</si>
  <si>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</si>
  <si>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</si>
  <si>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</si>
  <si>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</si>
  <si>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</si>
  <si>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</si>
  <si>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</si>
  <si>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</si>
  <si>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</si>
  <si>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</si>
  <si>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</si>
  <si>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</si>
  <si>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</si>
  <si>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</si>
  <si>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</si>
  <si>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</si>
  <si>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</si>
  <si>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</si>
  <si>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</si>
  <si>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</si>
  <si>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</si>
  <si>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</si>
  <si>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</si>
  <si>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</si>
  <si>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</si>
  <si>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</si>
  <si>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</si>
  <si>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</si>
  <si>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</si>
  <si>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</si>
  <si>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</si>
  <si>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</si>
  <si>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</si>
  <si>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</si>
  <si>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</si>
  <si>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</si>
  <si>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</si>
  <si>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</si>
  <si>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</si>
  <si>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</si>
  <si>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</si>
  <si>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</si>
  <si>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</si>
  <si>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</si>
  <si>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</si>
  <si>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</si>
  <si>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</si>
  <si>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</si>
  <si>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</si>
  <si>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</si>
  <si>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</si>
  <si>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</si>
  <si>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</si>
  <si>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</si>
  <si>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</si>
  <si>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</si>
  <si>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</si>
  <si>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</si>
  <si>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</si>
  <si>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</si>
  <si>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</si>
  <si>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</si>
  <si>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</si>
  <si>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</si>
  <si>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</si>
  <si>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</si>
  <si>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</si>
  <si>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</si>
  <si>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</si>
  <si>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</si>
  <si>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</si>
  <si>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</si>
  <si>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</si>
  <si>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</si>
  <si>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</si>
  <si>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</si>
  <si>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</si>
  <si>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</si>
  <si>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</si>
  <si>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</si>
  <si>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</si>
  <si>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</si>
  <si>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</si>
  <si>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</si>
  <si>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</si>
  <si>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</si>
  <si>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</si>
  <si>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</si>
  <si>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</si>
  <si>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</si>
  <si>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</si>
  <si>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</si>
  <si>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</si>
  <si>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</si>
  <si>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</si>
  <si>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</si>
  <si>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</si>
  <si>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</si>
  <si>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</si>
  <si>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</si>
  <si>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</si>
  <si>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</si>
  <si>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</si>
  <si>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</si>
  <si>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</si>
  <si>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</si>
  <si>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</si>
  <si>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</si>
  <si>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</si>
  <si>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</si>
  <si>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</si>
  <si>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</si>
  <si>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</si>
  <si>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</si>
  <si>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</si>
  <si>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</si>
  <si>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</si>
  <si>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</si>
  <si>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</si>
  <si>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</si>
  <si>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</si>
  <si>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</si>
  <si>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</si>
  <si>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</si>
  <si>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</si>
  <si>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</si>
  <si>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</si>
  <si>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</si>
  <si>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</si>
  <si>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</si>
  <si>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</si>
  <si>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</si>
  <si>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</si>
  <si>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</si>
  <si>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</si>
  <si>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</si>
  <si>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</si>
  <si>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</si>
  <si>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</si>
  <si>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</si>
  <si>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</si>
  <si>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</si>
  <si>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</si>
  <si>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</si>
  <si>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</si>
  <si>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</si>
  <si>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</si>
  <si>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</si>
  <si>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</si>
  <si>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</si>
  <si>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</si>
  <si>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</si>
  <si>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</si>
  <si>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</si>
  <si>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</si>
  <si>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</si>
  <si>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</si>
  <si>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</si>
  <si>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</si>
  <si>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</si>
  <si>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</si>
  <si>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</si>
  <si>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</si>
  <si>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</si>
  <si>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</si>
  <si>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</si>
  <si>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</si>
  <si>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</si>
  <si>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</si>
  <si>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</si>
  <si>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</si>
  <si>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</si>
  <si>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</si>
  <si>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</si>
  <si>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</si>
  <si>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</si>
  <si>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</si>
  <si>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</si>
  <si>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</si>
  <si>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</si>
  <si>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</si>
  <si>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</si>
  <si>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</si>
  <si>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</si>
  <si>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</si>
  <si>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</si>
  <si>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</si>
  <si>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</si>
  <si>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</si>
  <si>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</si>
  <si>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</si>
  <si>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</si>
  <si>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</si>
  <si>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</si>
  <si>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</si>
  <si>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</si>
  <si>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</si>
  <si>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</si>
  <si>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</si>
  <si>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</si>
  <si>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</si>
  <si>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</si>
  <si>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</si>
  <si>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</si>
  <si>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</si>
  <si>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</si>
  <si>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</si>
  <si>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</si>
  <si>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</si>
  <si>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</si>
  <si>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</si>
  <si>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</si>
  <si>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</si>
  <si>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</si>
  <si>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</si>
  <si>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</si>
  <si>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</si>
  <si>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</si>
  <si>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</si>
  <si>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</si>
  <si>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</si>
  <si>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</si>
  <si>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</si>
  <si>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</si>
  <si>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</si>
  <si>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</si>
  <si>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</si>
  <si>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</si>
  <si>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</si>
  <si>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</si>
  <si>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</si>
  <si>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</si>
  <si>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</si>
  <si>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</si>
  <si>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</si>
  <si>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</si>
  <si>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</si>
  <si>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</si>
  <si>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</si>
  <si>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</si>
  <si>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</si>
  <si>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</si>
  <si>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</si>
  <si>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</si>
  <si>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</si>
  <si>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</si>
  <si>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</si>
  <si>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</si>
  <si>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</si>
  <si>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</si>
  <si>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</si>
  <si>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</si>
  <si>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</si>
  <si>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</si>
  <si>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</si>
  <si>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</si>
  <si>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</si>
  <si>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</si>
  <si>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</si>
  <si>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</si>
  <si>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</si>
  <si>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</si>
  <si>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</si>
  <si>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</si>
  <si>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</si>
  <si>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</si>
  <si>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</si>
  <si>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</si>
  <si>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</si>
  <si>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</si>
  <si>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</si>
  <si>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</si>
  <si>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</si>
  <si>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</si>
  <si>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</si>
  <si>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</si>
  <si>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</si>
  <si>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</si>
  <si>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</si>
  <si>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</si>
  <si>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</si>
  <si>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</si>
  <si>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</si>
  <si>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</si>
  <si>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</si>
  <si>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</si>
  <si>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</si>
  <si>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</si>
  <si>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</si>
  <si>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</si>
  <si>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</si>
  <si>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</si>
  <si>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</si>
  <si>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</si>
  <si>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</si>
  <si>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</si>
  <si>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</si>
  <si>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</si>
  <si>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</si>
  <si>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</si>
  <si>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</si>
  <si>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</si>
  <si>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</si>
  <si>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</si>
  <si>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</si>
  <si>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</si>
  <si>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</si>
  <si>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</si>
  <si>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</si>
  <si>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</si>
  <si>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</si>
  <si>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</si>
  <si>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</si>
  <si>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</si>
  <si>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</si>
  <si>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</si>
  <si>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</si>
  <si>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</si>
  <si>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</si>
  <si>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</si>
  <si>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</si>
  <si>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</si>
  <si>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</si>
  <si>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</si>
  <si>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</si>
  <si>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</si>
  <si>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</si>
  <si>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</si>
  <si>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</si>
  <si>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</si>
  <si>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</si>
  <si>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</si>
  <si>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</si>
  <si>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</si>
  <si>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</si>
  <si>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</si>
  <si>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</si>
  <si>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</si>
  <si>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</si>
  <si>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</si>
  <si>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</si>
  <si>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</si>
  <si>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</si>
  <si>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</si>
  <si>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</si>
  <si>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</si>
  <si>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</si>
  <si>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</si>
  <si>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</si>
  <si>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</si>
  <si>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</si>
  <si>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</si>
  <si>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</si>
  <si>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</si>
  <si>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</si>
  <si>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</si>
  <si>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</si>
  <si>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</si>
  <si>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</si>
  <si>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</si>
  <si>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</si>
  <si>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</si>
  <si>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</si>
  <si>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</si>
  <si>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</si>
  <si>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</si>
  <si>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</si>
  <si>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</si>
  <si>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</si>
  <si>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</si>
  <si>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</si>
  <si>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</si>
  <si>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</si>
  <si>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</si>
  <si>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</si>
  <si>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</si>
  <si>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</si>
  <si>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</si>
  <si>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</si>
  <si>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</si>
  <si>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</si>
  <si>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</si>
  <si>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</si>
  <si>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</si>
  <si>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</si>
  <si>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</si>
  <si>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</si>
  <si>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</si>
  <si>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</si>
  <si>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</si>
  <si>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</si>
  <si>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</si>
  <si>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</si>
  <si>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</si>
  <si>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</si>
  <si>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</si>
  <si>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</si>
  <si>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</si>
  <si>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</si>
  <si>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</si>
  <si>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</si>
  <si>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</si>
  <si>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</si>
  <si>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</si>
  <si>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</si>
  <si>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</si>
  <si>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</si>
  <si>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</si>
  <si>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</si>
  <si>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</si>
  <si>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</si>
  <si>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</si>
  <si>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</si>
  <si>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</si>
  <si>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</si>
  <si>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</si>
  <si>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</si>
  <si>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</si>
  <si>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</si>
  <si>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</si>
  <si>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</si>
  <si>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</si>
  <si>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</si>
  <si>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</si>
  <si>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</si>
  <si>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</si>
  <si>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</si>
  <si>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</si>
  <si>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</si>
  <si>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</si>
  <si>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</si>
  <si>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</si>
  <si>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</si>
  <si>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</si>
  <si>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</si>
  <si>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</si>
  <si>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</si>
  <si>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</si>
  <si>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</si>
  <si>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</si>
  <si>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</si>
  <si>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</si>
  <si>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</si>
  <si>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</si>
  <si>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</si>
  <si>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</si>
  <si>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</si>
  <si>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</si>
  <si>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</si>
  <si>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</si>
  <si>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</si>
  <si>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</si>
  <si>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</si>
  <si>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</si>
  <si>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</si>
  <si>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</si>
  <si>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</si>
  <si>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</si>
  <si>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</si>
  <si>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</si>
  <si>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</si>
  <si>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</si>
  <si>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</si>
  <si>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</si>
  <si>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</si>
  <si>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</si>
  <si>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</si>
  <si>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</si>
  <si>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</si>
  <si>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</si>
  <si>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</si>
  <si>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</si>
  <si>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</si>
  <si>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</si>
  <si>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</si>
  <si>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</si>
  <si>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</si>
  <si>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</si>
  <si>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</si>
  <si>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</si>
  <si>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</si>
  <si>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</si>
  <si>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</si>
  <si>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</si>
  <si>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</si>
  <si>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</si>
  <si>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</si>
  <si>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</si>
  <si>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</si>
  <si>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</si>
  <si>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</si>
  <si>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</si>
  <si>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</si>
  <si>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</si>
  <si>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</si>
  <si>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</si>
  <si>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</si>
  <si>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</si>
  <si>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</si>
  <si>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</si>
  <si>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</si>
  <si>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</si>
  <si>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</si>
  <si>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</si>
  <si>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</si>
  <si>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</si>
  <si>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</si>
  <si>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</si>
  <si>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</si>
  <si>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</si>
  <si>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</si>
  <si>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</si>
  <si>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</si>
  <si>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</si>
  <si>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</si>
  <si>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</si>
  <si>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</si>
  <si>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</si>
  <si>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</si>
  <si>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</si>
  <si>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</si>
  <si>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</si>
  <si>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</si>
  <si>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</si>
  <si>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</si>
  <si>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</si>
  <si>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</si>
  <si>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</si>
  <si>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</si>
  <si>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</si>
  <si>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</si>
  <si>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</si>
  <si>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</si>
  <si>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</si>
  <si>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</si>
  <si>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</si>
  <si>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</si>
  <si>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</si>
  <si>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</si>
  <si>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</si>
  <si>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</si>
  <si>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</si>
  <si>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</si>
  <si>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</si>
  <si>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</si>
  <si>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</si>
  <si>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</si>
  <si>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</si>
  <si>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</si>
  <si>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</si>
  <si>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</si>
  <si>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</si>
  <si>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</si>
  <si>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</si>
  <si>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</si>
  <si>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</si>
  <si>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</si>
  <si>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</si>
  <si>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</si>
  <si>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</si>
  <si>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</si>
  <si>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</si>
  <si>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</si>
  <si>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</si>
  <si>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</si>
  <si>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</si>
  <si>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</si>
  <si>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</si>
  <si>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</si>
  <si>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</si>
  <si>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</si>
  <si>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</si>
  <si>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</si>
  <si>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</si>
  <si>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</si>
  <si>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</si>
  <si>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</si>
  <si>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</si>
  <si>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</si>
  <si>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</si>
  <si>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</si>
  <si>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</si>
  <si>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</si>
  <si>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</si>
  <si>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</si>
  <si>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</si>
  <si>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</si>
  <si>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</si>
  <si>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</si>
  <si>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</si>
  <si>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</si>
  <si>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</si>
  <si>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</si>
  <si>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</si>
  <si>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</si>
  <si>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</si>
  <si>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</si>
  <si>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</si>
  <si>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</si>
  <si>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</si>
  <si>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</si>
  <si>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</si>
  <si>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</si>
  <si>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</si>
  <si>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</si>
  <si>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</si>
  <si>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</si>
  <si>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</si>
  <si>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</si>
  <si>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</si>
  <si>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</si>
  <si>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</si>
  <si>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</si>
  <si>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</si>
  <si>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</si>
  <si>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</si>
  <si>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</si>
  <si>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</si>
  <si>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</si>
  <si>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</si>
  <si>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</si>
  <si>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</si>
  <si>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</si>
  <si>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</si>
  <si>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</si>
  <si>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</si>
  <si>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</si>
  <si>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</si>
  <si>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</si>
  <si>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</si>
  <si>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</si>
  <si>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</si>
  <si>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</si>
  <si>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</si>
  <si>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</si>
  <si>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</si>
  <si>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</si>
  <si>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</si>
  <si>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</si>
  <si>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</si>
  <si>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</si>
  <si>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</si>
  <si>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</si>
  <si>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</si>
  <si>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</si>
  <si>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</si>
  <si>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</si>
  <si>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</si>
  <si>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</si>
  <si>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</si>
  <si>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</si>
  <si>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</si>
  <si>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</si>
  <si>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</si>
  <si>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</si>
  <si>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</si>
  <si>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</si>
  <si>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</si>
  <si>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</si>
  <si>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</si>
  <si>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</si>
  <si>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</si>
  <si>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</si>
  <si>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</si>
  <si>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</si>
  <si>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</si>
  <si>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</si>
  <si>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</si>
  <si>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</si>
  <si>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</si>
  <si>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</si>
  <si>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</si>
  <si>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</si>
  <si>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</si>
  <si>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</si>
  <si>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</si>
  <si>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</si>
  <si>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</si>
  <si>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</si>
  <si>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</si>
  <si>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</si>
  <si>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</si>
  <si>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</si>
  <si>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</si>
  <si>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</si>
  <si>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</si>
  <si>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</si>
  <si>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</si>
  <si>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</si>
  <si>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</si>
  <si>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</si>
  <si>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</si>
  <si>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</si>
  <si>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</si>
  <si>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</si>
  <si>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</si>
  <si>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</si>
  <si>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</si>
  <si>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</si>
  <si>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</si>
  <si>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</si>
  <si>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</si>
  <si>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</si>
  <si>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</si>
  <si>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</si>
  <si>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</si>
  <si>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</si>
  <si>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</si>
  <si>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</si>
  <si>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</si>
  <si>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</si>
  <si>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</si>
  <si>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</si>
  <si>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</si>
  <si>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</si>
  <si>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</si>
  <si>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</si>
  <si>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</si>
  <si>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</si>
  <si>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</si>
  <si>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</si>
  <si>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</si>
  <si>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</si>
  <si>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</si>
  <si>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</si>
  <si>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</si>
  <si>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</si>
  <si>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</si>
  <si>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</si>
  <si>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</si>
  <si>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</si>
  <si>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</si>
  <si>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</si>
  <si>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</si>
  <si>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</si>
  <si>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</si>
  <si>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</si>
  <si>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</si>
  <si>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</si>
  <si>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</si>
  <si>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</si>
  <si>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</si>
  <si>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</si>
  <si>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</si>
  <si>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</si>
  <si>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</si>
  <si>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</si>
  <si>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</si>
  <si>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</si>
  <si>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</si>
  <si>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</si>
  <si>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</si>
  <si>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</si>
  <si>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</si>
  <si>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</si>
  <si>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</si>
  <si>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</si>
  <si>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</si>
  <si>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</si>
  <si>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</si>
  <si>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</si>
  <si>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</si>
  <si>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</si>
  <si>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</si>
  <si>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</si>
  <si>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</si>
  <si>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</si>
  <si>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</si>
  <si>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</si>
  <si>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</si>
  <si>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</si>
  <si>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</si>
  <si>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</si>
  <si>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</si>
  <si>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</si>
  <si>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</si>
  <si>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</si>
  <si>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</si>
  <si>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</si>
  <si>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</si>
  <si>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</si>
  <si>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</si>
  <si>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</si>
  <si>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</si>
  <si>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</si>
  <si>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</si>
  <si>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</si>
  <si>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</si>
  <si>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</si>
  <si>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</si>
  <si>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</si>
  <si>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</si>
  <si>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</si>
  <si>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</si>
  <si>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</si>
  <si>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</si>
  <si>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</si>
  <si>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</si>
  <si>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</si>
  <si>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</si>
  <si>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</si>
  <si>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</si>
  <si>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</si>
  <si>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</si>
  <si>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</si>
  <si>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</si>
  <si>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</si>
  <si>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</si>
  <si>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</si>
  <si>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</si>
  <si>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</si>
  <si>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</si>
  <si>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</si>
  <si>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</si>
  <si>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</si>
  <si>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</si>
  <si>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</si>
  <si>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</si>
  <si>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</si>
  <si>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</si>
  <si>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</si>
  <si>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</si>
  <si>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</si>
  <si>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</si>
  <si>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</si>
  <si>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</si>
  <si>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</si>
  <si>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</si>
  <si>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</si>
  <si>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</si>
  <si>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</si>
  <si>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</si>
  <si>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</si>
  <si>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</si>
  <si>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</si>
  <si>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</si>
  <si>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</si>
  <si>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</si>
  <si>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</si>
  <si>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</si>
  <si>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</si>
  <si>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</si>
  <si>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</si>
  <si>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</si>
  <si>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</si>
  <si>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</si>
  <si>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</si>
  <si>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</si>
  <si>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</si>
  <si>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</si>
  <si>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</si>
  <si>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</si>
  <si>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</si>
  <si>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</si>
  <si>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</si>
  <si>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</si>
  <si>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</si>
  <si>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</si>
  <si>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</si>
  <si>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</si>
  <si>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</si>
  <si>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</si>
  <si>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</si>
  <si>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</si>
  <si>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</si>
  <si>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</si>
  <si>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</si>
  <si>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</si>
  <si>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</si>
  <si>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</si>
  <si>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</si>
  <si>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</si>
  <si>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</si>
  <si>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</si>
  <si>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</si>
  <si>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</si>
  <si>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</si>
  <si>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</si>
  <si>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</si>
  <si>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</si>
  <si>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</si>
  <si>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</si>
  <si>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</si>
  <si>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</si>
  <si>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</si>
  <si>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</si>
  <si>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</si>
  <si>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</si>
  <si>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</si>
  <si>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</si>
  <si>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</si>
  <si>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</si>
  <si>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</si>
  <si>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</si>
  <si>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</si>
  <si>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</si>
  <si>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</si>
  <si>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</si>
  <si>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</si>
  <si>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</si>
  <si>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</si>
  <si>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</si>
  <si>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</si>
  <si>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</si>
  <si>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</si>
  <si>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</si>
  <si>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</si>
  <si>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</si>
  <si>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</si>
  <si>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</si>
  <si>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</si>
  <si>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</si>
  <si>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</si>
  <si>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</si>
  <si>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</si>
  <si>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</si>
  <si>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</si>
  <si>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</si>
  <si>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</si>
  <si>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</si>
  <si>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</si>
  <si>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</si>
  <si>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</si>
  <si>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</si>
  <si>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</si>
  <si>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</si>
  <si>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</si>
  <si>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</si>
  <si>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</si>
  <si>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</si>
  <si>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</si>
  <si>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</si>
  <si>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</si>
  <si>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</si>
  <si>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</si>
  <si>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</si>
  <si>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</si>
  <si>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</si>
  <si>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</si>
  <si>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</si>
  <si>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</si>
  <si>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</si>
  <si>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</si>
  <si>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</si>
  <si>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</si>
  <si>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</si>
  <si>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</si>
  <si>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</si>
  <si>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</si>
  <si>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</si>
  <si>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</si>
  <si>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</si>
  <si>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</si>
  <si>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</si>
  <si>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</si>
  <si>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</si>
  <si>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</si>
  <si>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</si>
  <si>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</si>
  <si>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</si>
  <si>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</si>
  <si>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</si>
  <si>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</si>
  <si>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</si>
  <si>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</si>
  <si>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</si>
  <si>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</si>
  <si>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</si>
  <si>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</si>
  <si>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</si>
  <si>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</si>
  <si>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</si>
  <si>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</si>
  <si>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</si>
  <si>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</si>
  <si>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</si>
  <si>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</si>
  <si>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</si>
  <si>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</si>
  <si>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</si>
  <si>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</si>
  <si>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</si>
  <si>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</si>
  <si>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</si>
  <si>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</si>
  <si>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</si>
  <si>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</si>
  <si>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</si>
  <si>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</si>
  <si>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</si>
  <si>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</si>
  <si>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</si>
  <si>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</si>
  <si>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</si>
  <si>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</si>
  <si>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</si>
  <si>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</si>
  <si>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</si>
  <si>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</si>
  <si>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</si>
  <si>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</si>
  <si>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</si>
  <si>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</si>
  <si>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</si>
  <si>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</si>
  <si>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</si>
  <si>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</si>
  <si>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</si>
  <si>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</si>
  <si>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</si>
  <si>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</si>
  <si>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</si>
  <si>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</si>
  <si>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</si>
  <si>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</si>
  <si>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</si>
  <si>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</si>
  <si>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</si>
  <si>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</si>
  <si>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</si>
  <si>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</si>
  <si>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</si>
  <si>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</si>
  <si>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</si>
  <si>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</si>
  <si>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</si>
  <si>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</si>
  <si>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</si>
  <si>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</si>
  <si>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</si>
  <si>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</si>
  <si>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</si>
  <si>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</si>
  <si>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</si>
  <si>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</si>
  <si>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</si>
  <si>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</si>
  <si>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</si>
  <si>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</si>
  <si>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</si>
  <si>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</si>
  <si>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</si>
  <si>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</si>
  <si>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</si>
  <si>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</si>
  <si>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</si>
  <si>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</si>
  <si>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</si>
  <si>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</si>
  <si>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</si>
  <si>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</si>
  <si>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</si>
  <si>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</si>
  <si>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</si>
  <si>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</si>
  <si>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</si>
  <si>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</si>
  <si>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</si>
  <si>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</si>
  <si>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</si>
  <si>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</si>
  <si>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</si>
  <si>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</si>
  <si>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</si>
  <si>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</si>
  <si>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</si>
  <si>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</si>
  <si>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</si>
  <si>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</si>
  <si>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</si>
  <si>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</si>
  <si>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</si>
  <si>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</si>
  <si>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</si>
  <si>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</si>
  <si>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</si>
  <si>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</si>
  <si>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</si>
  <si>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</si>
  <si>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</si>
  <si>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</si>
  <si>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</si>
  <si>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</si>
  <si>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</si>
  <si>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</si>
  <si>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</si>
  <si>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</si>
  <si>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</si>
  <si>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</si>
  <si>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</si>
  <si>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</si>
  <si>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</si>
  <si>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</si>
  <si>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</si>
  <si>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</si>
  <si>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</si>
  <si>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</si>
  <si>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</si>
  <si>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</si>
  <si>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</si>
  <si>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</si>
  <si>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</si>
  <si>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</si>
  <si>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</si>
  <si>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</si>
  <si>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</si>
  <si>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</si>
  <si>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</si>
  <si>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</si>
  <si>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</si>
  <si>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</si>
  <si>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</si>
  <si>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</si>
  <si>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</si>
  <si>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</si>
  <si>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</si>
  <si>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</si>
  <si>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</si>
  <si>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</si>
  <si>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</si>
  <si>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</si>
  <si>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</si>
  <si>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</si>
  <si>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</si>
  <si>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</si>
  <si>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</si>
  <si>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</si>
  <si>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</si>
  <si>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</si>
  <si>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</si>
  <si>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</si>
  <si>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</si>
  <si>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</si>
  <si>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</si>
  <si>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</si>
  <si>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</si>
  <si>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</si>
  <si>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</si>
  <si>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</si>
  <si>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</si>
  <si>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</si>
  <si>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</si>
  <si>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</si>
  <si>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</si>
  <si>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</si>
  <si>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</si>
  <si>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</si>
  <si>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</si>
  <si>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</si>
  <si>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</si>
  <si>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</si>
  <si>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</si>
  <si>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</si>
  <si>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</si>
  <si>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</si>
  <si>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</si>
  <si>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</si>
  <si>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</si>
  <si>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</si>
  <si>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</si>
  <si>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</si>
  <si>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</si>
  <si>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</si>
  <si>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</si>
  <si>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</si>
  <si>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</si>
  <si>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</si>
  <si>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</si>
  <si>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</si>
  <si>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</si>
  <si>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</si>
  <si>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</si>
  <si>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</si>
  <si>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</si>
  <si>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</si>
  <si>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</si>
  <si>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</si>
  <si>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</si>
  <si>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</si>
  <si>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</si>
  <si>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</si>
  <si>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</si>
  <si>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</si>
  <si>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</si>
  <si>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</si>
  <si>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</si>
  <si>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</si>
  <si>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</si>
  <si>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</si>
  <si>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</si>
  <si>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</si>
  <si>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</si>
  <si>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</si>
  <si>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</si>
  <si>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</si>
  <si>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</si>
  <si>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</si>
  <si>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</si>
  <si>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</si>
  <si>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</si>
  <si>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</si>
  <si>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</si>
  <si>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</si>
  <si>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</si>
  <si>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</si>
  <si>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</si>
  <si>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</si>
  <si>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</si>
  <si>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</si>
  <si>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</si>
  <si>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</si>
  <si>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</si>
  <si>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</si>
  <si>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</si>
  <si>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</si>
  <si>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</si>
  <si>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</si>
  <si>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</si>
  <si>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</si>
  <si>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</si>
  <si>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</si>
  <si>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</si>
  <si>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</si>
  <si>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</si>
  <si>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</si>
  <si>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</si>
  <si>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</si>
  <si>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</si>
  <si>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</si>
  <si>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</si>
  <si>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</si>
  <si>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</si>
  <si>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</si>
  <si>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</si>
  <si>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</si>
  <si>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</si>
  <si>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</si>
  <si>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</si>
  <si>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</si>
  <si>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</si>
  <si>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</si>
  <si>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</si>
  <si>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</si>
  <si>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</si>
  <si>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</si>
  <si>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</si>
  <si>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</si>
  <si>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</si>
  <si>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</si>
  <si>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</si>
  <si>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</si>
  <si>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</si>
  <si>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</si>
  <si>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</si>
  <si>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</si>
  <si>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</si>
  <si>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</si>
  <si>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</si>
  <si>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</si>
  <si>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</si>
  <si>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</si>
  <si>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</si>
  <si>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</si>
  <si>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</si>
  <si>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</si>
  <si>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</si>
  <si>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</si>
  <si>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</si>
  <si>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</si>
  <si>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</si>
  <si>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</si>
  <si>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</si>
  <si>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</si>
  <si>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</si>
  <si>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</si>
  <si>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</si>
  <si>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</si>
  <si>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</si>
  <si>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</si>
  <si>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</si>
  <si>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</si>
  <si>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</si>
  <si>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</si>
  <si>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</si>
  <si>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</si>
  <si>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</si>
  <si>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</si>
  <si>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</si>
  <si>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</si>
  <si>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</si>
  <si>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</si>
  <si>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</si>
  <si>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</si>
  <si>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</si>
  <si>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</si>
  <si>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</si>
  <si>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</si>
  <si>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</si>
  <si>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</si>
  <si>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</si>
  <si>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</si>
  <si>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</si>
  <si>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</si>
  <si>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</si>
  <si>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</si>
  <si>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</si>
  <si>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</si>
  <si>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</si>
  <si>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</si>
  <si>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</si>
  <si>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</si>
  <si>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</si>
  <si>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</si>
  <si>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</si>
  <si>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</si>
  <si>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</si>
  <si>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</si>
  <si>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</si>
  <si>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</si>
  <si>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</si>
  <si>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</si>
  <si>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</si>
  <si>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</si>
  <si>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</si>
  <si>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</si>
  <si>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</si>
  <si>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</si>
  <si>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</si>
  <si>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</si>
  <si>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</si>
  <si>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</si>
  <si>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</si>
  <si>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</si>
  <si>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</si>
  <si>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</si>
  <si>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</si>
  <si>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</si>
  <si>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</si>
  <si>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</si>
  <si>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</si>
  <si>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</si>
  <si>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</si>
  <si>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</si>
  <si>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</si>
  <si>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</si>
  <si>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</si>
  <si>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</si>
  <si>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</si>
  <si>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</si>
  <si>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</si>
  <si>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</si>
  <si>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</si>
  <si>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</si>
  <si>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</si>
  <si>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</si>
  <si>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</si>
  <si>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</si>
  <si>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</si>
  <si>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</si>
  <si>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</si>
  <si>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</si>
  <si>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</si>
  <si>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</si>
  <si>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</si>
  <si>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</si>
  <si>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</si>
  <si>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</si>
  <si>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</si>
  <si>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</si>
  <si>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</si>
  <si>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</si>
  <si>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</si>
  <si>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</si>
  <si>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</si>
  <si>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</si>
  <si>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</si>
  <si>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</si>
  <si>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</si>
  <si>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</si>
  <si>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</si>
  <si>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</si>
  <si>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</si>
  <si>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</si>
  <si>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</si>
  <si>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</si>
  <si>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</si>
  <si>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</si>
  <si>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</si>
  <si>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</si>
  <si>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</si>
  <si>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</si>
  <si>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</si>
  <si>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</si>
  <si>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</si>
  <si>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</si>
  <si>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</si>
  <si>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</si>
  <si>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</si>
  <si>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</si>
  <si>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</si>
  <si>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</si>
  <si>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</si>
  <si>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</si>
  <si>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</si>
  <si>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</si>
  <si>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</si>
  <si>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</si>
  <si>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</si>
  <si>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</si>
  <si>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</si>
  <si>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</si>
  <si>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</si>
  <si>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</si>
  <si>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</si>
  <si>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</si>
  <si>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</si>
  <si>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</si>
  <si>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</si>
  <si>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</si>
  <si>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</si>
  <si>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</si>
  <si>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</si>
  <si>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</si>
  <si>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</si>
  <si>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</si>
  <si>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</si>
  <si>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</si>
  <si>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</si>
  <si>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</si>
  <si>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</si>
  <si>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</si>
  <si>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</si>
  <si>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</si>
  <si>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</si>
  <si>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</si>
  <si>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</si>
  <si>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</si>
  <si>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</si>
  <si>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</si>
  <si>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</si>
  <si>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</si>
  <si>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</si>
  <si>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</si>
  <si>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</si>
  <si>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</si>
  <si>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</si>
  <si>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</si>
  <si>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</si>
  <si>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</si>
  <si>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</si>
  <si>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</si>
  <si>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</si>
  <si>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</si>
  <si>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</si>
  <si>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</si>
  <si>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</si>
  <si>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</si>
  <si>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</si>
  <si>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</si>
  <si>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</si>
  <si>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</si>
  <si>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</si>
  <si>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</si>
  <si>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</si>
  <si>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</si>
  <si>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</si>
  <si>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</si>
  <si>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</si>
  <si>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</si>
  <si>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</si>
  <si>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</si>
  <si>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</si>
  <si>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</si>
  <si>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</si>
  <si>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</si>
  <si>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</si>
  <si>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</si>
  <si>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</si>
  <si>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</si>
  <si>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</si>
  <si>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</si>
  <si>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</si>
  <si>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</si>
  <si>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</si>
  <si>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</si>
  <si>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</si>
  <si>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</si>
  <si>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</si>
  <si>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</si>
  <si>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</si>
  <si>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</si>
  <si>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</si>
  <si>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</si>
  <si>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</si>
  <si>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</si>
  <si>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</si>
  <si>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</si>
  <si>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</si>
  <si>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</si>
  <si>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</si>
  <si>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</si>
  <si>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</si>
  <si>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</si>
  <si>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</si>
  <si>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</si>
  <si>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</si>
  <si>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</si>
  <si>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</si>
  <si>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</si>
  <si>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</si>
  <si>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</si>
  <si>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</si>
  <si>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</si>
  <si>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</si>
  <si>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</si>
  <si>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</si>
  <si>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</si>
  <si>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</si>
  <si>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</si>
  <si>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</si>
  <si>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</si>
  <si>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</si>
  <si>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</si>
  <si>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</si>
  <si>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</si>
  <si>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</si>
  <si>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</si>
  <si>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</si>
  <si>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</si>
  <si>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</si>
  <si>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</si>
  <si>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</si>
  <si>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</si>
  <si>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</si>
  <si>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</si>
  <si>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</si>
  <si>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</si>
  <si>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</si>
  <si>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</si>
  <si>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</si>
  <si>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</si>
  <si>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</si>
  <si>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</si>
  <si>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</si>
  <si>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</si>
  <si>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</si>
  <si>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</si>
  <si>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</si>
  <si>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</si>
  <si>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</si>
  <si>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</si>
  <si>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</si>
  <si>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</si>
  <si>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</si>
  <si>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</si>
  <si>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</si>
  <si>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</si>
  <si>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</si>
  <si>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</si>
  <si>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</si>
  <si>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</si>
  <si>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</si>
  <si>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</si>
  <si>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</si>
  <si>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</si>
  <si>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</si>
  <si>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</si>
  <si>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</si>
  <si>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</si>
  <si>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</si>
  <si>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</si>
  <si>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</si>
  <si>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</si>
  <si>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</si>
  <si>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</si>
  <si>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</si>
  <si>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</si>
  <si>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</si>
  <si>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</si>
  <si>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</si>
  <si>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</si>
  <si>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</si>
  <si>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</si>
  <si>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</si>
  <si>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</si>
  <si>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</si>
  <si>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</si>
  <si>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</si>
  <si>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</si>
  <si>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</si>
  <si>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</si>
  <si>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</si>
  <si>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</si>
  <si>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</si>
  <si>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</si>
  <si>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</si>
  <si>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</si>
  <si>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</si>
  <si>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</si>
  <si>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</si>
  <si>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</si>
  <si>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</si>
  <si>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</si>
  <si>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</si>
  <si>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</si>
  <si>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</si>
  <si>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</si>
  <si>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</si>
  <si>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</si>
  <si>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</si>
  <si>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</si>
  <si>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</si>
  <si>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</si>
  <si>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</si>
  <si>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</si>
  <si>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</si>
  <si>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</si>
  <si>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</si>
  <si>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</si>
  <si>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</si>
  <si>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</si>
  <si>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</si>
  <si>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</si>
  <si>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</si>
  <si>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</si>
  <si>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</si>
  <si>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</si>
  <si>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</si>
  <si>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</si>
  <si>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</si>
  <si>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</si>
  <si>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</si>
  <si>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</si>
  <si>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</si>
  <si>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</si>
  <si>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</si>
  <si>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</si>
  <si>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</si>
  <si>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</si>
  <si>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</si>
  <si>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</si>
  <si>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</si>
  <si>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</si>
  <si>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</si>
  <si>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</si>
  <si>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</si>
  <si>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</si>
  <si>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</si>
  <si>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</si>
  <si>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</si>
  <si>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</si>
  <si>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</si>
  <si>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</si>
  <si>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</si>
  <si>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</si>
  <si>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</si>
  <si>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</si>
  <si>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</si>
  <si>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</si>
  <si>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</si>
  <si>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</si>
  <si>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</si>
  <si>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</si>
  <si>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</si>
  <si>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</si>
  <si>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</si>
  <si>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</si>
  <si>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</si>
  <si>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</si>
  <si>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</si>
  <si>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</si>
  <si>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</si>
  <si>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</si>
  <si>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</si>
  <si>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</si>
  <si>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</si>
  <si>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</si>
  <si>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</si>
  <si>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</si>
  <si>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</si>
  <si>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</si>
  <si>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</si>
  <si>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</si>
  <si>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</si>
  <si>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</si>
  <si>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</si>
  <si>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</si>
  <si>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</si>
  <si>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</si>
  <si>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</si>
  <si>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</si>
  <si>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</si>
  <si>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</si>
  <si>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</si>
  <si>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</si>
  <si>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</si>
  <si>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</si>
  <si>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</si>
  <si>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</si>
  <si>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</si>
  <si>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</si>
  <si>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</si>
  <si>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</si>
  <si>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</si>
  <si>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</si>
  <si>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</si>
  <si>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</si>
  <si>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</si>
  <si>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</si>
  <si>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</si>
  <si>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</si>
  <si>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</si>
  <si>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</si>
  <si>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</si>
  <si>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</si>
  <si>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</si>
  <si>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</si>
  <si>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</si>
  <si>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</si>
  <si>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</si>
  <si>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</si>
  <si>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</si>
  <si>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</si>
  <si>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</si>
  <si>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</si>
  <si>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</si>
  <si>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</si>
  <si>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</si>
  <si>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</si>
  <si>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</si>
  <si>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</si>
  <si>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</si>
  <si>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</si>
  <si>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</si>
  <si>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</si>
  <si>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</si>
  <si>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</si>
  <si>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</si>
  <si>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</si>
  <si>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</si>
  <si>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</si>
  <si>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</si>
  <si>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</si>
  <si>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</si>
  <si>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</si>
  <si>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</si>
  <si>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</si>
  <si>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</si>
  <si>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</si>
  <si>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</si>
  <si>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</si>
  <si>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</si>
  <si>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</si>
  <si>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</si>
  <si>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</si>
  <si>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</si>
  <si>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</si>
  <si>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</si>
  <si>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</si>
  <si>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</si>
  <si>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</si>
  <si>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</si>
  <si>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</si>
  <si>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</si>
  <si>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</si>
  <si>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</si>
  <si>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</si>
  <si>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</si>
  <si>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</si>
  <si>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</si>
  <si>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</si>
  <si>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</si>
  <si>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</si>
  <si>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</si>
  <si>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</si>
  <si>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</si>
  <si>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</si>
  <si>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</si>
  <si>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</si>
  <si>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</si>
  <si>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</si>
  <si>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</si>
  <si>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</si>
  <si>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</si>
  <si>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</si>
  <si>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</si>
  <si>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</si>
  <si>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</si>
  <si>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</si>
  <si>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</si>
  <si>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</si>
  <si>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</si>
  <si>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</si>
  <si>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</si>
  <si>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</si>
  <si>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</si>
  <si>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</si>
  <si>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</si>
  <si>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</si>
  <si>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</si>
  <si>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</si>
  <si>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</si>
  <si>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</si>
  <si>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</si>
  <si>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</si>
  <si>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</si>
  <si>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</si>
  <si>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</si>
  <si>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</si>
  <si>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</si>
  <si>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</si>
  <si>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</si>
  <si>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</si>
  <si>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</si>
  <si>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</si>
  <si>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</si>
  <si>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</si>
  <si>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</si>
  <si>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</si>
  <si>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</si>
  <si>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</si>
  <si>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</si>
  <si>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</si>
  <si>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</si>
  <si>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</si>
  <si>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</si>
  <si>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</si>
  <si>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</si>
  <si>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</si>
  <si>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</si>
  <si>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</si>
  <si>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</si>
  <si>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</si>
  <si>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</si>
  <si>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</si>
  <si>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</si>
  <si>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</si>
  <si>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</si>
  <si>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</si>
  <si>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</si>
  <si>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</si>
  <si>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</si>
  <si>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</si>
  <si>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</si>
  <si>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</si>
  <si>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</si>
  <si>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</si>
  <si>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</si>
  <si>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</si>
  <si>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</si>
  <si>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</si>
  <si>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</si>
  <si>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</si>
  <si>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</si>
  <si>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</si>
  <si>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</si>
  <si>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</si>
  <si>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</si>
  <si>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</si>
  <si>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</si>
  <si>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</si>
  <si>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</si>
  <si>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</si>
  <si>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</si>
  <si>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</si>
  <si>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</si>
  <si>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</si>
  <si>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</si>
  <si>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</si>
  <si>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</si>
  <si>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</si>
  <si>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</si>
  <si>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</si>
  <si>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</si>
  <si>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</si>
  <si>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</si>
  <si>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</si>
  <si>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</si>
  <si>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</si>
  <si>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</si>
  <si>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</si>
  <si>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</si>
  <si>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</si>
  <si>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</si>
  <si>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</si>
  <si>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</si>
  <si>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</si>
  <si>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</si>
  <si>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</si>
  <si>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</si>
  <si>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</si>
  <si>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</si>
  <si>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</si>
  <si>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</si>
  <si>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</si>
  <si>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</si>
  <si>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</si>
  <si>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</si>
  <si>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</si>
  <si>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</si>
  <si>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</si>
  <si>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</si>
  <si>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</si>
  <si>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</si>
  <si>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</si>
  <si>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</si>
  <si>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</si>
  <si>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</si>
  <si>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</si>
  <si>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</si>
  <si>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</si>
  <si>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</si>
  <si>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</si>
  <si>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</si>
  <si>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</si>
  <si>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</si>
  <si>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</si>
  <si>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</si>
  <si>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</si>
  <si>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</si>
  <si>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</si>
  <si>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</si>
  <si>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</si>
  <si>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</si>
  <si>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</si>
  <si>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</si>
  <si>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</si>
  <si>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</si>
  <si>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</si>
  <si>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</si>
  <si>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</si>
  <si>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</si>
  <si>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</si>
  <si>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</si>
  <si>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</si>
  <si>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</si>
  <si>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</si>
  <si>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</si>
  <si>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</si>
  <si>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</si>
  <si>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</si>
  <si>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</si>
  <si>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</si>
  <si>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</si>
  <si>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</si>
  <si>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</si>
  <si>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</si>
  <si>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</si>
  <si>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</si>
  <si>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</si>
  <si>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</si>
  <si>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</si>
  <si>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</si>
  <si>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</si>
  <si>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</si>
  <si>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</si>
  <si>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</si>
  <si>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</si>
  <si>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</si>
  <si>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</si>
  <si>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</si>
  <si>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</si>
  <si>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</si>
  <si>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</si>
  <si>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</si>
  <si>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</si>
  <si>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</si>
  <si>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</si>
  <si>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</si>
  <si>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</si>
  <si>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</si>
  <si>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</si>
  <si>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</si>
  <si>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</si>
  <si>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</si>
  <si>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</si>
  <si>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</si>
  <si>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</si>
  <si>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</si>
  <si>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</si>
  <si>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</si>
  <si>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</si>
  <si>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</si>
  <si>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</si>
  <si>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</si>
  <si>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</si>
  <si>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</si>
  <si>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</si>
  <si>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</si>
  <si>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</si>
  <si>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</si>
  <si>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</si>
  <si>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</si>
  <si>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</si>
  <si>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</si>
  <si>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</si>
  <si>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</si>
  <si>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</si>
  <si>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</si>
  <si>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</si>
  <si>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</si>
  <si>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</si>
  <si>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</si>
  <si>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</si>
  <si>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</si>
  <si>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</si>
  <si>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</si>
  <si>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</si>
  <si>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</si>
  <si>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</si>
  <si>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</si>
  <si>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</si>
  <si>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</si>
  <si>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</si>
  <si>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</si>
  <si>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</si>
  <si>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</si>
  <si>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</si>
  <si>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</si>
  <si>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</si>
  <si>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</si>
  <si>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</si>
  <si>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</si>
  <si>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</si>
  <si>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</si>
  <si>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</si>
  <si>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</si>
  <si>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</si>
  <si>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</si>
  <si>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</si>
  <si>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</si>
  <si>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</si>
  <si>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</si>
  <si>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</si>
  <si>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</si>
  <si>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</si>
  <si>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</si>
  <si>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</si>
  <si>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</si>
  <si>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</si>
  <si>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</si>
  <si>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</si>
  <si>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</si>
  <si>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</si>
  <si>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</si>
  <si>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</si>
  <si>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</si>
  <si>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</si>
  <si>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</si>
  <si>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</si>
  <si>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</si>
  <si>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</si>
  <si>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</si>
  <si>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</si>
  <si>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</si>
  <si>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</si>
  <si>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</si>
  <si>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</si>
  <si>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</si>
  <si>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</si>
  <si>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</si>
  <si>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</si>
  <si>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</si>
  <si>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</si>
  <si>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</si>
  <si>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</si>
  <si>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</si>
  <si>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</si>
  <si>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</si>
  <si>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</si>
  <si>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</si>
  <si>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</si>
  <si>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</si>
  <si>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</si>
  <si>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</si>
  <si>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</si>
  <si>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</si>
  <si>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</si>
  <si>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</si>
  <si>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</si>
  <si>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</si>
  <si>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</si>
  <si>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</si>
  <si>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</si>
  <si>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</si>
  <si>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</si>
  <si>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</si>
  <si>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</si>
  <si>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</si>
  <si>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</si>
  <si>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</si>
  <si>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</si>
  <si>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</si>
  <si>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</si>
  <si>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</si>
  <si>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</si>
  <si>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</si>
  <si>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</si>
  <si>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</si>
  <si>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</si>
  <si>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</si>
  <si>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</si>
  <si>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</si>
  <si>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</si>
  <si>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</si>
  <si>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</si>
  <si>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</si>
  <si>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</si>
  <si>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</si>
  <si>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</si>
  <si>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</si>
  <si>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</si>
  <si>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</si>
  <si>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</si>
  <si>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</si>
  <si>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</si>
  <si>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</si>
  <si>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</si>
  <si>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</si>
  <si>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</si>
  <si>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</si>
  <si>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</si>
  <si>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</si>
  <si>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</si>
  <si>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</si>
  <si>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</si>
  <si>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</si>
  <si>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</si>
  <si>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</si>
  <si>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</si>
  <si>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</si>
  <si>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</si>
  <si>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</si>
  <si>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</si>
  <si>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</si>
  <si>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</si>
  <si>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</si>
  <si>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</si>
  <si>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</si>
  <si>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</si>
  <si>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</si>
  <si>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</si>
  <si>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</si>
  <si>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</si>
  <si>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</si>
  <si>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</si>
  <si>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</si>
  <si>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</si>
  <si>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</si>
  <si>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</si>
  <si>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</si>
  <si>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</si>
  <si>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</si>
  <si>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</si>
  <si>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</si>
  <si>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</si>
  <si>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</si>
  <si>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</si>
  <si>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</si>
  <si>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</si>
  <si>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</si>
  <si>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</si>
  <si>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</si>
  <si>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</si>
  <si>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</si>
  <si>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</si>
  <si>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</si>
  <si>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</si>
  <si>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</si>
  <si>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</si>
  <si>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</si>
  <si>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</si>
  <si>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</si>
  <si>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</si>
  <si>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</si>
  <si>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</si>
  <si>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</si>
  <si>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</si>
  <si>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</si>
  <si>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</si>
  <si>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</si>
  <si>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</si>
  <si>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</si>
  <si>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</si>
  <si>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</si>
  <si>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</si>
  <si>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</si>
  <si>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</si>
  <si>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</si>
  <si>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</si>
  <si>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</si>
  <si>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</si>
  <si>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</si>
  <si>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</si>
  <si>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</si>
  <si>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</si>
  <si>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</si>
  <si>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</si>
  <si>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</si>
  <si>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</si>
  <si>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</si>
  <si>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</si>
  <si>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</si>
  <si>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</si>
  <si>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</si>
  <si>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</si>
  <si>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</si>
  <si>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</si>
  <si>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</si>
  <si>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</si>
  <si>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</si>
  <si>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</si>
  <si>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</si>
  <si>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</si>
  <si>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</si>
  <si>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</si>
  <si>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</si>
  <si>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</si>
  <si>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</si>
  <si>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</si>
  <si>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</si>
  <si>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</si>
  <si>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</si>
  <si>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</si>
  <si>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</si>
  <si>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</si>
  <si>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</si>
  <si>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</si>
  <si>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</si>
  <si>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</si>
  <si>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</si>
  <si>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</si>
  <si>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</si>
  <si>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</si>
  <si>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</si>
  <si>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</si>
  <si>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</si>
  <si>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</si>
  <si>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</si>
  <si>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</si>
  <si>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</si>
  <si>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</si>
  <si>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</si>
  <si>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</si>
  <si>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</si>
  <si>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</si>
  <si>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</si>
  <si>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</si>
  <si>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</si>
  <si>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</si>
  <si>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</si>
  <si>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</si>
  <si>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</si>
  <si>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</si>
  <si>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</si>
  <si>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</si>
  <si>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</si>
  <si>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</si>
  <si>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</si>
  <si>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</si>
  <si>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</si>
  <si>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</si>
  <si>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</si>
  <si>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</si>
  <si>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</si>
  <si>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</si>
  <si>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</si>
  <si>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</si>
  <si>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</si>
  <si>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</si>
  <si>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</si>
  <si>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</si>
  <si>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</si>
  <si>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</si>
  <si>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</si>
  <si>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</si>
  <si>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</si>
  <si>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</si>
  <si>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</si>
  <si>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</si>
  <si>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</si>
  <si>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</si>
  <si>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</si>
  <si>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</si>
  <si>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</si>
  <si>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</si>
  <si>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</si>
  <si>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</si>
  <si>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</si>
  <si>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</si>
  <si>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</si>
  <si>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</si>
  <si>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</si>
  <si>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</si>
  <si>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</si>
  <si>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</si>
  <si>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</si>
  <si>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</si>
  <si>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</si>
  <si>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</si>
  <si>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</si>
  <si>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</si>
  <si>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</si>
  <si>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</si>
  <si>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</si>
  <si>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</si>
  <si>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</si>
  <si>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</si>
  <si>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</si>
  <si>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</si>
  <si>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</si>
  <si>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</si>
  <si>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</si>
  <si>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</si>
  <si>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</si>
  <si>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</si>
  <si>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</si>
  <si>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</si>
  <si>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</si>
  <si>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</si>
  <si>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</si>
  <si>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</si>
  <si>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</si>
  <si>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</si>
  <si>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</si>
  <si>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</si>
  <si>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</si>
  <si>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</si>
  <si>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</si>
  <si>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</si>
  <si>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</si>
  <si>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</si>
  <si>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</si>
  <si>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</si>
  <si>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</si>
  <si>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</si>
  <si>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</si>
  <si>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</si>
  <si>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</si>
  <si>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</si>
  <si>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</si>
  <si>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</si>
  <si>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</si>
  <si>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</si>
  <si>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</si>
  <si>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</si>
  <si>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</si>
  <si>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</si>
  <si>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</si>
  <si>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</si>
  <si>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</si>
  <si>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</si>
  <si>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</si>
  <si>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</si>
  <si>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</si>
  <si>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</si>
  <si>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</si>
  <si>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</si>
  <si>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</si>
  <si>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</si>
  <si>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</si>
  <si>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</si>
  <si>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</si>
  <si>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</si>
  <si>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</si>
  <si>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</si>
  <si>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</si>
  <si>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</si>
  <si>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</si>
  <si>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</si>
  <si>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</si>
  <si>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</si>
  <si>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</si>
  <si>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</si>
  <si>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</si>
  <si>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</si>
  <si>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</si>
  <si>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</si>
  <si>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</si>
  <si>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</si>
  <si>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</si>
  <si>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</si>
  <si>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</si>
  <si>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</si>
  <si>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</si>
  <si>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</si>
  <si>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</si>
  <si>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</si>
  <si>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</si>
  <si>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</si>
  <si>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</si>
  <si>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</si>
  <si>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</si>
  <si>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</si>
  <si>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</si>
  <si>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</si>
  <si>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</si>
  <si>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</si>
  <si>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</si>
  <si>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</si>
  <si>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</si>
  <si>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</si>
  <si>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</si>
  <si>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</si>
  <si>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</si>
  <si>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</si>
  <si>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</si>
  <si>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</si>
  <si>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</si>
  <si>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</si>
  <si>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</si>
  <si>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</si>
  <si>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</si>
  <si>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</si>
  <si>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</si>
  <si>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</si>
  <si>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</si>
  <si>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</si>
  <si>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</si>
  <si>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</si>
  <si>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</si>
  <si>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</si>
  <si>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</si>
  <si>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</si>
  <si>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</si>
  <si>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</si>
  <si>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</si>
  <si>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</si>
  <si>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</si>
  <si>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</si>
  <si>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</si>
  <si>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</si>
  <si>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</si>
  <si>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</si>
  <si>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</si>
  <si>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</si>
  <si>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</si>
  <si>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</si>
  <si>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</si>
  <si>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</si>
  <si>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</si>
  <si>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</si>
  <si>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</si>
  <si>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</si>
  <si>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</si>
  <si>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</si>
  <si>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</si>
  <si>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</si>
  <si>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</si>
  <si>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</si>
  <si>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</si>
  <si>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</si>
  <si>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</si>
  <si>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</si>
  <si>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</si>
  <si>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</si>
  <si>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</si>
  <si>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</si>
  <si>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</si>
  <si>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</si>
  <si>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</si>
  <si>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</si>
  <si>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</si>
  <si>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</si>
  <si>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</si>
  <si>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</si>
  <si>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</si>
  <si>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</si>
  <si>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</si>
  <si>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</si>
  <si>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</si>
  <si>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</si>
  <si>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</si>
  <si>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</si>
  <si>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</si>
  <si>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</si>
  <si>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</si>
  <si>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</si>
  <si>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</si>
  <si>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</si>
  <si>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</si>
  <si>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</si>
  <si>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</si>
  <si>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</si>
  <si>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</si>
  <si>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</si>
  <si>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</si>
  <si>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</si>
  <si>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</si>
  <si>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</si>
  <si>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</si>
  <si>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</si>
  <si>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</si>
  <si>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</si>
  <si>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</si>
  <si>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</si>
  <si>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</si>
  <si>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</si>
  <si>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</si>
  <si>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</si>
  <si>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</si>
  <si>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</si>
  <si>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</si>
  <si>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</si>
  <si>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</si>
  <si>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</si>
  <si>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</si>
  <si>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</si>
  <si>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</si>
  <si>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</si>
  <si>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</si>
  <si>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</si>
  <si>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</si>
  <si>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</si>
  <si>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</si>
  <si>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</si>
  <si>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</si>
  <si>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</si>
  <si>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</si>
  <si>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</si>
  <si>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</si>
  <si>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</si>
  <si>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</si>
  <si>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</si>
  <si>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</si>
  <si>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</si>
  <si>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</si>
  <si>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</si>
  <si>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</si>
  <si>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</si>
  <si>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</si>
  <si>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</si>
  <si>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</si>
  <si>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</si>
  <si>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</si>
  <si>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</si>
  <si>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</si>
  <si>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</si>
  <si>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</si>
  <si>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</si>
  <si>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</si>
  <si>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</si>
  <si>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</si>
  <si>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</si>
  <si>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</si>
  <si>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</si>
  <si>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</si>
  <si>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</si>
  <si>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</si>
  <si>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</si>
  <si>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</si>
  <si>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</si>
  <si>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</si>
  <si>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</si>
  <si>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</si>
  <si>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</si>
  <si>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</si>
  <si>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</si>
  <si>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</si>
  <si>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</si>
  <si>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</si>
  <si>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</si>
  <si>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</si>
  <si>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</si>
  <si>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</si>
  <si>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</si>
  <si>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</si>
  <si>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</si>
  <si>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</si>
  <si>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</si>
  <si>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</si>
  <si>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</si>
  <si>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</si>
  <si>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</si>
  <si>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</si>
  <si>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</si>
  <si>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</si>
  <si>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</si>
  <si>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</si>
  <si>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</si>
  <si>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</si>
  <si>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</si>
  <si>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</si>
  <si>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</si>
  <si>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</si>
  <si>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</si>
  <si>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</si>
  <si>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</si>
  <si>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</si>
  <si>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</si>
  <si>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</si>
  <si>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</si>
  <si>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</si>
  <si>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</si>
  <si>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</si>
  <si>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</si>
  <si>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</si>
  <si>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</si>
  <si>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</si>
  <si>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</si>
  <si>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</si>
  <si>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</si>
  <si>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</si>
  <si>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</si>
  <si>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</si>
  <si>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</si>
  <si>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</si>
  <si>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</si>
  <si>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</si>
  <si>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</si>
  <si>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</si>
  <si>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</si>
  <si>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</si>
  <si>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</si>
  <si>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</si>
  <si>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</si>
  <si>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</si>
  <si>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</si>
  <si>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</si>
  <si>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</si>
  <si>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</si>
  <si>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</si>
  <si>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</si>
  <si>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</si>
  <si>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</si>
  <si>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</si>
  <si>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</si>
  <si>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</si>
  <si>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</si>
  <si>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</si>
  <si>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</si>
  <si>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</si>
  <si>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</si>
  <si>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</si>
  <si>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</si>
  <si>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</si>
  <si>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</si>
  <si>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</si>
  <si>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</si>
  <si>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</si>
  <si>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</si>
  <si>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</si>
  <si>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</si>
  <si>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</si>
  <si>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</si>
  <si>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</si>
  <si>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</si>
  <si>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</si>
  <si>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</si>
  <si>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</si>
  <si>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</si>
  <si>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</si>
  <si>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</si>
  <si>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</si>
  <si>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</si>
  <si>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</si>
  <si>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</si>
  <si>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</si>
  <si>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</si>
  <si>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</si>
  <si>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</si>
  <si>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</si>
  <si>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</si>
  <si>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</si>
  <si>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</si>
  <si>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</si>
  <si>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</si>
  <si>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</si>
  <si>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</si>
  <si>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</si>
  <si>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</si>
  <si>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</si>
  <si>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</si>
  <si>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</si>
  <si>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</si>
  <si>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</si>
  <si>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</si>
  <si>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</si>
  <si>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</si>
  <si>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</si>
  <si>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</si>
  <si>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</si>
  <si>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</si>
  <si>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</si>
  <si>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</si>
  <si>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</si>
  <si>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</si>
  <si>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</si>
  <si>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</si>
  <si>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</si>
  <si>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</si>
  <si>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</si>
  <si>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</si>
  <si>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</si>
  <si>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</si>
  <si>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</si>
  <si>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</si>
  <si>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</si>
  <si>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</si>
  <si>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</si>
  <si>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</si>
  <si>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</si>
  <si>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</si>
  <si>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</si>
  <si>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</si>
  <si>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</si>
  <si>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</si>
  <si>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</si>
  <si>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</si>
  <si>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</si>
  <si>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</si>
  <si>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</si>
  <si>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</si>
  <si>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</si>
  <si>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</si>
  <si>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</si>
  <si>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</si>
  <si>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</si>
  <si>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</si>
  <si>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</si>
  <si>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</si>
  <si>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</si>
  <si>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</si>
  <si>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</si>
  <si>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</si>
  <si>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</si>
  <si>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</si>
  <si>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</si>
  <si>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</si>
  <si>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</si>
  <si>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</si>
  <si>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</si>
  <si>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</si>
  <si>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</si>
  <si>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</si>
  <si>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</si>
  <si>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</si>
  <si>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</si>
  <si>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</si>
  <si>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</si>
  <si>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</si>
  <si>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</si>
  <si>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</si>
  <si>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</si>
  <si>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</si>
  <si>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</si>
  <si>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</si>
  <si>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</si>
  <si>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</si>
  <si>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</si>
  <si>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</si>
  <si>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</si>
  <si>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</si>
  <si>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</si>
  <si>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</si>
  <si>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</si>
  <si>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</si>
  <si>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</si>
  <si>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</si>
  <si>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</si>
  <si>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</si>
  <si>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</si>
  <si>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</si>
  <si>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</si>
  <si>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</si>
  <si>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</si>
  <si>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</si>
  <si>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</si>
  <si>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</si>
  <si>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</si>
  <si>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</si>
  <si>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</si>
  <si>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</si>
  <si>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</si>
  <si>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</si>
  <si>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</si>
  <si>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</si>
  <si>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</si>
  <si>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</si>
  <si>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</si>
  <si>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</si>
  <si>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</si>
  <si>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</si>
  <si>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</si>
  <si>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</si>
  <si>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</si>
  <si>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</si>
  <si>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</si>
  <si>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</si>
  <si>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</si>
  <si>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</si>
  <si>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</si>
  <si>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</si>
  <si>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</si>
  <si>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</si>
  <si>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</si>
  <si>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</si>
  <si>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</si>
  <si>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</si>
  <si>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</si>
  <si>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</si>
  <si>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</si>
  <si>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</si>
  <si>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</si>
  <si>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</si>
  <si>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</si>
  <si>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</si>
  <si>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</si>
  <si>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</si>
  <si>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</si>
  <si>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</si>
  <si>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</si>
  <si>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</si>
  <si>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</si>
  <si>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</si>
  <si>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</si>
  <si>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</si>
  <si>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</si>
  <si>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</si>
  <si>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</si>
  <si>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</si>
  <si>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</si>
  <si>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</si>
  <si>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</si>
  <si>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</si>
  <si>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</si>
  <si>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</si>
  <si>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</si>
  <si>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</si>
  <si>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</si>
  <si>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</si>
  <si>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</si>
  <si>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</si>
  <si>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</si>
  <si>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</si>
  <si>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</si>
  <si>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</si>
  <si>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</si>
  <si>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</si>
  <si>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</si>
  <si>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</si>
  <si>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</si>
  <si>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</si>
  <si>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</si>
  <si>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</si>
  <si>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</si>
  <si>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</si>
  <si>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</si>
  <si>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</si>
  <si>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</si>
  <si>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</si>
  <si>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</si>
  <si>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</si>
  <si>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</si>
  <si>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</si>
  <si>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</si>
  <si>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</si>
  <si>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</si>
  <si>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</si>
  <si>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</si>
  <si>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</si>
  <si>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</si>
  <si>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</si>
  <si>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</si>
  <si>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</si>
  <si>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</si>
  <si>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</si>
  <si>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</si>
  <si>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</si>
  <si>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</si>
  <si>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</si>
  <si>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</si>
  <si>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</si>
  <si>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</si>
  <si>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</si>
  <si>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</si>
  <si>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</si>
  <si>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</si>
  <si>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</si>
  <si>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</si>
  <si>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</si>
  <si>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</si>
  <si>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</si>
  <si>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</si>
  <si>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</si>
  <si>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</si>
  <si>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</si>
  <si>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</si>
  <si>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</si>
  <si>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</si>
  <si>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</si>
  <si>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</si>
  <si>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</si>
  <si>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</si>
  <si>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</si>
  <si>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</si>
  <si>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</si>
  <si>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</si>
  <si>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</si>
  <si>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</si>
  <si>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</si>
  <si>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</si>
  <si>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</si>
  <si>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</si>
  <si>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</si>
  <si>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</si>
  <si>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</si>
  <si>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</si>
  <si>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</si>
  <si>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</si>
  <si>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</si>
  <si>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</si>
  <si>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</si>
  <si>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</si>
  <si>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</si>
  <si>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</si>
  <si>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</si>
  <si>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</si>
  <si>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</si>
  <si>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</si>
  <si>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</si>
  <si>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</si>
  <si>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</si>
  <si>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</si>
  <si>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</si>
  <si>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</si>
  <si>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</si>
  <si>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</si>
  <si>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</si>
  <si>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</si>
  <si>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</si>
  <si>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</si>
  <si>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</si>
  <si>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</si>
  <si>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</si>
  <si>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</si>
  <si>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</si>
  <si>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</si>
  <si>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</si>
  <si>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</si>
  <si>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</si>
  <si>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</si>
  <si>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</si>
  <si>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</si>
  <si>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</si>
  <si>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</si>
  <si>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</si>
  <si>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</si>
  <si>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</si>
  <si>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</si>
  <si>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</si>
  <si>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</si>
  <si>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</si>
  <si>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</si>
  <si>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</si>
  <si>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</si>
  <si>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</si>
  <si>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</si>
  <si>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</si>
  <si>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</si>
  <si>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</si>
  <si>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</si>
  <si>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</si>
  <si>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</si>
  <si>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</si>
  <si>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</si>
  <si>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</si>
  <si>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</si>
  <si>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</si>
  <si>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</si>
  <si>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</si>
  <si>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</si>
  <si>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</si>
  <si>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</si>
  <si>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</si>
  <si>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</si>
  <si>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</si>
  <si>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</si>
  <si>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</si>
  <si>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</si>
  <si>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</si>
  <si>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</si>
  <si>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</si>
  <si>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</si>
  <si>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</si>
  <si>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</si>
  <si>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</si>
  <si>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</si>
  <si>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</si>
  <si>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</si>
  <si>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</si>
  <si>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</si>
  <si>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</si>
  <si>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</si>
  <si>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</si>
  <si>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</si>
  <si>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</si>
  <si>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</si>
  <si>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</si>
  <si>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</si>
  <si>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</si>
  <si>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</si>
  <si>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</si>
  <si>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</si>
  <si>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</si>
  <si>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</si>
  <si>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</si>
  <si>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</si>
  <si>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</si>
  <si>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</si>
  <si>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</si>
  <si>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</si>
  <si>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</si>
  <si>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</si>
  <si>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</si>
  <si>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</si>
  <si>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</si>
  <si>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</si>
  <si>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</si>
  <si>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</si>
  <si>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</si>
  <si>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</si>
  <si>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</si>
  <si>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</si>
  <si>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</si>
  <si>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</si>
  <si>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</si>
  <si>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</si>
  <si>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</si>
  <si>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</si>
  <si>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</si>
  <si>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</si>
  <si>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</si>
  <si>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</si>
  <si>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</si>
  <si>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</si>
  <si>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</si>
  <si>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</si>
  <si>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</si>
  <si>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</si>
  <si>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</si>
  <si>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</si>
  <si>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</si>
  <si>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</si>
  <si>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</si>
  <si>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</si>
  <si>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</si>
  <si>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</si>
  <si>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</si>
  <si>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</si>
  <si>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</si>
  <si>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</si>
  <si>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</si>
  <si>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</si>
  <si>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</si>
  <si>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</si>
  <si>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</si>
  <si>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</si>
  <si>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</si>
  <si>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</si>
  <si>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</si>
  <si>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</si>
  <si>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</si>
  <si>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</si>
  <si>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</si>
  <si>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</si>
  <si>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</si>
  <si>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</si>
  <si>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</si>
  <si>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</si>
  <si>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</si>
  <si>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</si>
  <si>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</si>
  <si>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</si>
  <si>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</si>
  <si>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</si>
  <si>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</si>
  <si>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</si>
  <si>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</si>
  <si>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</si>
  <si>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</si>
  <si>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</si>
  <si>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</si>
  <si>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</si>
  <si>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</si>
  <si>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</si>
  <si>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</si>
  <si>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</si>
  <si>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</si>
  <si>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</si>
  <si>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</si>
  <si>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</si>
  <si>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</si>
  <si>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</si>
  <si>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</si>
  <si>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</si>
  <si>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</si>
  <si>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</si>
  <si>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</si>
  <si>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</si>
  <si>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</si>
  <si>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</si>
  <si>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</si>
  <si>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</si>
  <si>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</si>
  <si>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</si>
  <si>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</si>
  <si>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</si>
  <si>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</si>
  <si>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</si>
  <si>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</si>
  <si>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</si>
  <si>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</si>
  <si>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</si>
  <si>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</si>
  <si>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</si>
  <si>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</si>
  <si>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</si>
  <si>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</si>
  <si>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</si>
  <si>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</si>
  <si>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</si>
  <si>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</si>
  <si>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</si>
  <si>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</si>
  <si>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</si>
  <si>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</si>
  <si>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</si>
  <si>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</si>
  <si>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</si>
  <si>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</si>
  <si>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</si>
  <si>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</si>
  <si>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</si>
  <si>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</si>
  <si>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</si>
  <si>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</si>
  <si>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</si>
  <si>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</si>
  <si>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</si>
  <si>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</si>
  <si>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</si>
  <si>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</si>
  <si>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</si>
  <si>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</si>
  <si>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</si>
  <si>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</si>
  <si>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</si>
  <si>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</si>
  <si>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</si>
  <si>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</si>
  <si>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</si>
  <si>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</si>
  <si>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</si>
  <si>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</si>
  <si>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</si>
  <si>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</si>
  <si>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</si>
  <si>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</si>
  <si>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</si>
  <si>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</si>
  <si>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</si>
  <si>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</si>
  <si>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</si>
  <si>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</si>
  <si>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</si>
  <si>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</si>
  <si>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</si>
  <si>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</si>
  <si>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</si>
  <si>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</si>
  <si>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</si>
  <si>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</si>
  <si>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</si>
  <si>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</si>
  <si>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</si>
  <si>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</si>
  <si>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</si>
  <si>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</si>
  <si>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</si>
  <si>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</si>
  <si>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</si>
  <si>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</si>
  <si>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</si>
  <si>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</si>
  <si>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</si>
  <si>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</si>
  <si>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</si>
  <si>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</si>
  <si>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</si>
  <si>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</si>
  <si>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</si>
  <si>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</si>
  <si>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</si>
  <si>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</si>
  <si>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</si>
  <si>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</si>
  <si>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</si>
  <si>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</si>
  <si>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</si>
  <si>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</si>
  <si>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</si>
  <si>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</si>
  <si>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</si>
  <si>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</si>
  <si>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</si>
  <si>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</si>
  <si>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</si>
  <si>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</si>
  <si>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</si>
  <si>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</si>
  <si>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</si>
  <si>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</si>
  <si>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</si>
  <si>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</si>
  <si>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</si>
  <si>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</si>
  <si>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</si>
  <si>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</si>
  <si>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</si>
  <si>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</si>
  <si>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</si>
  <si>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</si>
  <si>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</si>
  <si>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</si>
  <si>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</si>
  <si>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</si>
  <si>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</si>
  <si>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</si>
  <si>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</si>
  <si>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</si>
  <si>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</si>
  <si>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</si>
  <si>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</si>
  <si>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</si>
  <si>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</si>
  <si>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</si>
  <si>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</si>
  <si>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</si>
  <si>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</si>
  <si>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</si>
  <si>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</si>
  <si>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</si>
  <si>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</si>
  <si>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</si>
  <si>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</si>
  <si>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</si>
  <si>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</si>
  <si>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</si>
  <si>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</si>
  <si>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</si>
  <si>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</si>
  <si>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</si>
  <si>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</si>
  <si>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</si>
  <si>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</si>
  <si>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</si>
  <si>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</si>
  <si>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</si>
  <si>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</si>
  <si>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</si>
  <si>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</si>
  <si>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</si>
  <si>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</si>
  <si>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</si>
  <si>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</si>
  <si>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</si>
  <si>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</si>
  <si>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</si>
  <si>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</si>
  <si>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</si>
  <si>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</si>
  <si>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</si>
  <si>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</si>
  <si>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</si>
  <si>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</si>
  <si>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</si>
  <si>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</si>
  <si>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</si>
  <si>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</si>
  <si>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</si>
  <si>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</si>
  <si>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</si>
  <si>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</si>
  <si>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</si>
  <si>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</si>
  <si>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</si>
  <si>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</si>
  <si>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</si>
  <si>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</si>
  <si>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</si>
  <si>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</si>
  <si>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</si>
  <si>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</si>
  <si>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</si>
  <si>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</si>
  <si>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</si>
  <si>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</si>
  <si>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</si>
  <si>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</si>
  <si>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</si>
  <si>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</si>
  <si>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</si>
  <si>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</si>
  <si>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</si>
  <si>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</si>
  <si>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</si>
  <si>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</si>
  <si>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</si>
  <si>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</si>
  <si>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</si>
  <si>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</si>
  <si>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</si>
  <si>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</si>
  <si>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</si>
  <si>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</si>
  <si>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</si>
  <si>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</si>
  <si>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</si>
  <si>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</si>
  <si>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</si>
  <si>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</si>
  <si>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</si>
  <si>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</si>
  <si>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</si>
  <si>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</si>
  <si>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</si>
  <si>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</si>
  <si>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</si>
  <si>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</si>
  <si>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</si>
  <si>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</si>
  <si>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</si>
  <si>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</si>
  <si>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</si>
  <si>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</si>
  <si>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</si>
  <si>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</si>
  <si>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</si>
  <si>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</si>
  <si>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</si>
  <si>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</si>
  <si>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</si>
  <si>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</si>
  <si>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</si>
  <si>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</si>
  <si>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</si>
  <si>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</si>
  <si>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</si>
  <si>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</si>
  <si>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</si>
  <si>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</si>
  <si>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</si>
  <si>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</si>
  <si>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</si>
  <si>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</si>
  <si>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</si>
  <si>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</si>
  <si>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</si>
  <si>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</si>
  <si>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</si>
  <si>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</si>
  <si>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</si>
  <si>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</si>
  <si>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</si>
  <si>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</si>
  <si>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</si>
  <si>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</si>
  <si>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</si>
  <si>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</si>
  <si>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</si>
  <si>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</si>
  <si>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</si>
  <si>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</si>
  <si>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</si>
  <si>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</si>
  <si>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</si>
  <si>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</si>
  <si>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</si>
  <si>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</si>
  <si>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</si>
  <si>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</si>
  <si>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</si>
  <si>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</si>
  <si>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</si>
  <si>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</si>
  <si>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</si>
  <si>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</si>
  <si>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</si>
  <si>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</si>
  <si>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</si>
  <si>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</si>
  <si>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</si>
  <si>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</si>
  <si>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</si>
  <si>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</si>
  <si>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</si>
  <si>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</si>
  <si>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</si>
  <si>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</si>
  <si>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</si>
  <si>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</si>
  <si>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</si>
  <si>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</si>
  <si>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</si>
  <si>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</si>
  <si>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</si>
  <si>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</si>
  <si>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</si>
  <si>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</si>
  <si>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</si>
  <si>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</si>
  <si>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</si>
  <si>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</si>
  <si>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</si>
  <si>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</si>
  <si>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</si>
  <si>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</si>
  <si>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</si>
  <si>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</si>
  <si>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</si>
  <si>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</si>
  <si>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</si>
  <si>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</si>
  <si>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</si>
  <si>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</si>
  <si>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</si>
  <si>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</si>
  <si>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</si>
  <si>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</si>
  <si>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</si>
  <si>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</si>
  <si>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</si>
  <si>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</si>
  <si>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</si>
  <si>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</si>
  <si>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</si>
  <si>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</si>
  <si>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</si>
  <si>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</si>
  <si>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</si>
  <si>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</si>
  <si>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</si>
  <si>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</si>
  <si>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</si>
  <si>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</si>
  <si>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</si>
  <si>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</si>
  <si>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</si>
  <si>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</si>
  <si>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</si>
  <si>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</si>
  <si>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</si>
  <si>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</si>
  <si>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</si>
  <si>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</si>
  <si>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</si>
  <si>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</si>
  <si>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</si>
  <si>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</si>
  <si>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</si>
  <si>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</si>
  <si>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</si>
  <si>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</si>
  <si>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</si>
  <si>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</si>
  <si>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</si>
  <si>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</si>
  <si>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</si>
  <si>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</si>
  <si>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</si>
  <si>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</si>
  <si>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</si>
  <si>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</si>
  <si>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</si>
  <si>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</si>
  <si>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</si>
  <si>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</si>
  <si>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</si>
  <si>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</si>
  <si>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</si>
  <si>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</si>
  <si>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</si>
  <si>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</si>
  <si>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</si>
  <si>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</si>
  <si>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</si>
  <si>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</si>
  <si>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</si>
  <si>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</si>
  <si>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</si>
  <si>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</si>
  <si>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</si>
  <si>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</si>
  <si>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</si>
  <si>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</si>
  <si>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</si>
  <si>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</si>
  <si>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</si>
  <si>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</si>
  <si>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</si>
  <si>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</si>
  <si>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</si>
  <si>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</si>
  <si>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</si>
  <si>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</si>
  <si>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</si>
  <si>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</si>
  <si>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</si>
  <si>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</si>
  <si>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</si>
  <si>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</si>
  <si>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</si>
  <si>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</si>
  <si>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</si>
  <si>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</si>
  <si>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</si>
  <si>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</si>
  <si>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</si>
  <si>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</si>
  <si>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</si>
  <si>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</si>
  <si>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</si>
  <si>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</si>
  <si>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</si>
  <si>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</si>
  <si>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</si>
  <si>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</si>
  <si>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</si>
  <si>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</si>
  <si>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</si>
  <si>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</si>
  <si>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</si>
  <si>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</si>
  <si>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</si>
  <si>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</si>
  <si>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</si>
  <si>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</si>
  <si>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</si>
  <si>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</si>
  <si>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</si>
  <si>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</si>
  <si>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</si>
  <si>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</si>
  <si>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</si>
  <si>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</si>
  <si>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</si>
  <si>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</si>
  <si>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</si>
  <si>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</si>
  <si>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</si>
  <si>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</si>
  <si>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</si>
  <si>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</si>
  <si>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</si>
  <si>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</si>
  <si>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</si>
  <si>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</si>
  <si>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</si>
  <si>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</si>
  <si>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</si>
  <si>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</si>
  <si>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</si>
  <si>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</si>
  <si>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</si>
  <si>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</si>
  <si>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</si>
  <si>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</si>
  <si>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</si>
  <si>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</si>
  <si>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</si>
  <si>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</si>
  <si>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</si>
  <si>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</si>
  <si>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</si>
  <si>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</si>
  <si>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</si>
  <si>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</si>
  <si>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</si>
  <si>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</si>
  <si>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</si>
  <si>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</si>
  <si>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</si>
  <si>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</si>
  <si>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</si>
  <si>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</si>
  <si>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</si>
  <si>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</si>
  <si>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</si>
  <si>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</si>
  <si>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</si>
  <si>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</si>
  <si>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</si>
  <si>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</si>
  <si>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</si>
  <si>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</si>
  <si>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</si>
  <si>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</si>
  <si>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</si>
  <si>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</si>
  <si>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</si>
  <si>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</si>
  <si>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</si>
  <si>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</si>
  <si>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</si>
  <si>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</si>
  <si>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</si>
  <si>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</si>
  <si>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</si>
  <si>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</si>
  <si>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</si>
  <si>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</si>
  <si>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</si>
  <si>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</si>
  <si>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</si>
  <si>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</si>
  <si>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</si>
  <si>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</si>
  <si>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</si>
  <si>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</si>
  <si>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</si>
  <si>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</si>
  <si>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</si>
  <si>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</si>
  <si>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</si>
  <si>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</si>
  <si>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</si>
  <si>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</si>
  <si>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</si>
  <si>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</si>
  <si>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</si>
  <si>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</si>
  <si>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</si>
  <si>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</si>
  <si>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</si>
  <si>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</si>
  <si>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</si>
  <si>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</si>
  <si>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</si>
  <si>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</si>
  <si>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</si>
  <si>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</si>
  <si>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</si>
  <si>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</si>
  <si>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</si>
  <si>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</si>
  <si>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</si>
  <si>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</si>
  <si>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</si>
  <si>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</si>
  <si>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</si>
  <si>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</si>
  <si>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</si>
  <si>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</si>
  <si>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</si>
  <si>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</si>
  <si>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</si>
  <si>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</si>
  <si>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</si>
  <si>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</si>
  <si>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</si>
  <si>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</si>
  <si>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</si>
  <si>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</si>
  <si>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</si>
  <si>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</si>
  <si>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</si>
  <si>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</si>
  <si>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</si>
  <si>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</si>
  <si>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</si>
  <si>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</si>
  <si>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</si>
  <si>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</si>
  <si>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</si>
  <si>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</si>
  <si>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</si>
  <si>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</si>
  <si>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</si>
  <si>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</si>
  <si>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</si>
  <si>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</si>
  <si>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</si>
  <si>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</si>
  <si>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</si>
  <si>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</si>
  <si>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</si>
  <si>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</si>
  <si>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</si>
  <si>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</si>
  <si>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</si>
  <si>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</si>
  <si>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</si>
  <si>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</si>
  <si>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</si>
  <si>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</si>
  <si>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</si>
  <si>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</si>
  <si>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</si>
  <si>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</si>
  <si>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</si>
  <si>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</si>
  <si>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</si>
  <si>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</si>
  <si>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</si>
  <si>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</si>
  <si>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</si>
  <si>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</si>
  <si>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</si>
  <si>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</si>
  <si>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</si>
  <si>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</si>
  <si>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</si>
  <si>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</si>
  <si>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</si>
  <si>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</si>
  <si>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</si>
  <si>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</si>
  <si>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</si>
  <si>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</si>
  <si>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</si>
  <si>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</si>
  <si>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</si>
  <si>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</si>
  <si>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</si>
  <si>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</si>
  <si>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</si>
  <si>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</si>
  <si>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</si>
  <si>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</si>
  <si>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</si>
  <si>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</si>
  <si>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</si>
  <si>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</si>
  <si>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</si>
  <si>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</si>
  <si>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</si>
  <si>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</si>
  <si>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</si>
  <si>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</si>
  <si>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</si>
  <si>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</si>
  <si>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</si>
  <si>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</si>
  <si>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</si>
  <si>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</si>
  <si>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</si>
  <si>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</si>
  <si>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</si>
  <si>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</si>
  <si>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</si>
  <si>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</si>
  <si>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</si>
  <si>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</si>
  <si>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</si>
  <si>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</si>
  <si>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</si>
  <si>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</si>
  <si>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</si>
  <si>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</si>
  <si>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</si>
  <si>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</si>
  <si>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</si>
  <si>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</si>
  <si>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</si>
  <si>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</si>
  <si>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</si>
  <si>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</si>
  <si>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</si>
  <si>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</si>
  <si>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</si>
  <si>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</si>
  <si>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</si>
  <si>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</si>
  <si>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</si>
  <si>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</si>
  <si>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</si>
  <si>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</si>
  <si>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</si>
  <si>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</si>
  <si>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</si>
  <si>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</si>
  <si>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</si>
  <si>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</si>
  <si>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</si>
  <si>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</si>
  <si>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</si>
  <si>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</si>
  <si>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</si>
  <si>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</si>
  <si>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</si>
  <si>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</si>
  <si>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</si>
  <si>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</si>
  <si>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</si>
  <si>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</si>
  <si>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</si>
  <si>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</si>
  <si>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</si>
  <si>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</si>
  <si>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</si>
  <si>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</si>
  <si>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</si>
  <si>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</si>
  <si>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</si>
  <si>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</si>
  <si>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</si>
  <si>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</si>
  <si>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</si>
  <si>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</si>
  <si>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</si>
  <si>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</si>
  <si>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</si>
  <si>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</si>
  <si>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</si>
  <si>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</si>
  <si>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</si>
  <si>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</si>
  <si>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</si>
  <si>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</si>
  <si>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</si>
  <si>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</si>
  <si>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</si>
  <si>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</si>
  <si>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</si>
  <si>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</si>
  <si>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</si>
  <si>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</si>
  <si>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</si>
  <si>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</si>
  <si>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</si>
  <si>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</si>
  <si>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</si>
  <si>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</si>
  <si>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</si>
  <si>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</si>
  <si>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</si>
  <si>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</si>
  <si>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</si>
  <si>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</si>
  <si>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</si>
  <si>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</si>
  <si>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</si>
  <si>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</si>
  <si>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</si>
  <si>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</si>
  <si>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</si>
  <si>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</si>
  <si>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</si>
  <si>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</si>
  <si>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</si>
  <si>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</si>
  <si>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</si>
  <si>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</si>
  <si>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</si>
  <si>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</si>
  <si>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</si>
  <si>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</si>
  <si>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</si>
  <si>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</si>
  <si>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</si>
  <si>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</si>
  <si>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</si>
  <si>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</si>
  <si>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</si>
  <si>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</si>
  <si>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</si>
  <si>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</si>
  <si>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</si>
  <si>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</si>
  <si>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</si>
  <si>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</si>
  <si>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</si>
  <si>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</si>
  <si>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</si>
  <si>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</si>
  <si>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</si>
  <si>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</si>
  <si>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</si>
  <si>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</si>
  <si>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</si>
  <si>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</si>
  <si>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</si>
  <si>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</si>
  <si>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</si>
  <si>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</si>
  <si>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</si>
  <si>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</si>
  <si>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</si>
  <si>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</si>
  <si>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</si>
  <si>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</si>
  <si>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</si>
  <si>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</si>
  <si>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</si>
  <si>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</si>
  <si>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</si>
  <si>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</si>
  <si>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</si>
  <si>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</si>
  <si>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</si>
  <si>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</si>
  <si>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</si>
  <si>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</si>
  <si>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</si>
  <si>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</si>
  <si>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</si>
  <si>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</si>
  <si>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</si>
  <si>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</si>
  <si>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</si>
  <si>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</si>
  <si>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</si>
  <si>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</si>
  <si>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</si>
  <si>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</si>
  <si>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</si>
  <si>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</si>
  <si>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</si>
  <si>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</si>
  <si>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</si>
  <si>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</si>
  <si>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</si>
  <si>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</si>
  <si>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</si>
  <si>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</si>
  <si>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</si>
  <si>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</si>
  <si>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</si>
  <si>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</si>
  <si>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</si>
  <si>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</si>
  <si>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</si>
  <si>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</si>
  <si>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</si>
  <si>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</si>
  <si>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</si>
  <si>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</si>
  <si>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</si>
  <si>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</si>
  <si>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</si>
  <si>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</si>
  <si>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</si>
  <si>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</si>
  <si>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</si>
  <si>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</si>
  <si>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</si>
  <si>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</si>
  <si>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</si>
  <si>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</si>
  <si>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</si>
  <si>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</si>
  <si>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</si>
  <si>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</si>
  <si>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</si>
  <si>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</si>
  <si>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</si>
  <si>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</si>
  <si>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</si>
  <si>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</si>
  <si>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</si>
  <si>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</si>
  <si>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</si>
  <si>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</si>
  <si>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</si>
  <si>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</si>
  <si>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</si>
  <si>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</si>
  <si>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</si>
  <si>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</si>
  <si>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</si>
  <si>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</si>
  <si>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</si>
  <si>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</si>
  <si>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</si>
  <si>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</si>
  <si>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</si>
  <si>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</si>
  <si>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</si>
  <si>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</si>
  <si>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</si>
  <si>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</si>
  <si>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</si>
  <si>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</si>
  <si>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</si>
  <si>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</si>
  <si>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</si>
  <si>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</si>
  <si>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</si>
  <si>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</si>
  <si>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</si>
  <si>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</si>
  <si>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</si>
  <si>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</si>
  <si>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</si>
  <si>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</si>
  <si>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</si>
  <si>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</si>
  <si>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</si>
  <si>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</si>
  <si>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</si>
  <si>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</si>
  <si>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</si>
  <si>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</si>
  <si>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</si>
  <si>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</si>
  <si>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</si>
  <si>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</si>
  <si>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</si>
  <si>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</si>
  <si>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</si>
  <si>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</si>
  <si>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</si>
  <si>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</si>
  <si>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</si>
  <si>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</si>
  <si>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</si>
  <si>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</si>
  <si>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</si>
  <si>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</si>
  <si>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</si>
  <si>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</si>
  <si>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</si>
  <si>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</si>
  <si>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</si>
  <si>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</si>
  <si>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</si>
  <si>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</si>
  <si>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</si>
  <si>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</si>
  <si>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</si>
  <si>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</si>
  <si>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</si>
  <si>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</si>
  <si>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</si>
  <si>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</si>
  <si>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</si>
  <si>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</si>
  <si>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</si>
  <si>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</si>
  <si>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</si>
  <si>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</si>
  <si>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</si>
  <si>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</si>
  <si>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</si>
  <si>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</si>
  <si>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</si>
  <si>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</si>
  <si>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</si>
  <si>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</si>
  <si>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</si>
  <si>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</si>
  <si>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</si>
  <si>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</si>
  <si>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</si>
  <si>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</si>
  <si>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</si>
  <si>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</si>
  <si>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</si>
  <si>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</si>
  <si>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</si>
  <si>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</si>
  <si>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</si>
  <si>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</si>
  <si>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</si>
  <si>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</si>
  <si>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</si>
  <si>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</si>
  <si>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</si>
  <si>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</si>
  <si>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</si>
  <si>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</si>
  <si>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</si>
  <si>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</si>
  <si>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</si>
  <si>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</si>
  <si>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</si>
  <si>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</si>
  <si>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</si>
  <si>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</si>
  <si>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</si>
  <si>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</si>
  <si>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</si>
  <si>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</si>
  <si>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</si>
  <si>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</si>
  <si>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</si>
  <si>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</si>
  <si>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</si>
  <si>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</si>
  <si>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</si>
  <si>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</si>
  <si>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</si>
  <si>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</si>
  <si>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</si>
  <si>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</si>
  <si>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</si>
  <si>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</si>
  <si>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</si>
  <si>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</si>
  <si>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</si>
  <si>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</si>
  <si>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</si>
  <si>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</si>
  <si>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</si>
  <si>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</si>
  <si>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</si>
  <si>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</si>
  <si>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</si>
  <si>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</si>
  <si>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</si>
  <si>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</si>
  <si>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</si>
  <si>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</si>
  <si>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</si>
  <si>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</si>
  <si>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</si>
  <si>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</si>
  <si>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</si>
  <si>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</si>
  <si>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</si>
  <si>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</si>
  <si>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</si>
  <si>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</si>
  <si>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</si>
  <si>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</si>
  <si>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</si>
  <si>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</si>
  <si>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</si>
  <si>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</si>
  <si>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</si>
  <si>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</si>
  <si>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</si>
  <si>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</si>
  <si>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</si>
  <si>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</si>
  <si>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</si>
  <si>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</si>
  <si>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</si>
  <si>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</si>
  <si>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</si>
  <si>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</si>
  <si>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</si>
  <si>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</si>
  <si>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</si>
  <si>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</si>
  <si>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</si>
  <si>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</si>
  <si>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</si>
  <si>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</si>
  <si>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</si>
  <si>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</si>
  <si>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</si>
  <si>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</si>
  <si>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</si>
  <si>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</si>
  <si>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</si>
  <si>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</si>
  <si>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</si>
  <si>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</si>
  <si>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</si>
  <si>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</si>
  <si>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</si>
  <si>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</si>
  <si>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</si>
  <si>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</si>
  <si>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</si>
  <si>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</si>
  <si>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</si>
  <si>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</si>
  <si>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</si>
  <si>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</si>
  <si>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</si>
  <si>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</si>
  <si>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</si>
  <si>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</si>
  <si>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</si>
  <si>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</si>
  <si>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</si>
  <si>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</si>
  <si>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</si>
  <si>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</si>
  <si>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</si>
  <si>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</si>
  <si>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</si>
  <si>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</si>
  <si>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</si>
  <si>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</si>
  <si>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</si>
  <si>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</si>
  <si>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</si>
  <si>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</si>
  <si>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</si>
  <si>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</si>
  <si>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</si>
  <si>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</si>
  <si>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</si>
  <si>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</si>
  <si>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</si>
  <si>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</si>
  <si>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</si>
  <si>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</si>
  <si>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</si>
  <si>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</si>
  <si>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</si>
  <si>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</si>
  <si>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</si>
  <si>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</si>
  <si>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</si>
  <si>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</si>
  <si>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</si>
  <si>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</si>
  <si>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</si>
  <si>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</si>
  <si>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</si>
  <si>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</si>
  <si>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</si>
  <si>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</si>
  <si>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</si>
  <si>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</si>
  <si>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</si>
  <si>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</si>
  <si>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</si>
  <si>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</si>
  <si>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</si>
  <si>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</si>
  <si>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</si>
  <si>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</si>
  <si>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</si>
  <si>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</si>
  <si>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</si>
  <si>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</si>
  <si>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</si>
  <si>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</si>
  <si>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</si>
  <si>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</si>
  <si>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</si>
  <si>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</si>
  <si>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</si>
  <si>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</si>
  <si>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</si>
  <si>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</si>
  <si>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</si>
  <si>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</si>
  <si>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</si>
  <si>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</si>
  <si>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</si>
  <si>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</si>
  <si>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</si>
  <si>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</si>
  <si>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</si>
  <si>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</si>
  <si>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</si>
  <si>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</si>
  <si>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</si>
  <si>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</si>
  <si>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</si>
  <si>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</si>
  <si>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</si>
  <si>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</si>
  <si>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</si>
  <si>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</si>
  <si>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</si>
  <si>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</si>
  <si>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</si>
  <si>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</si>
  <si>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</si>
  <si>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</si>
  <si>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</si>
  <si>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</si>
  <si>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</si>
  <si>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</si>
  <si>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</si>
  <si>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</si>
  <si>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</si>
  <si>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</si>
  <si>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</si>
  <si>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</si>
  <si>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</si>
  <si>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</si>
  <si>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</si>
  <si>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</si>
  <si>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</si>
  <si>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</si>
  <si>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</si>
  <si>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</si>
  <si>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</si>
  <si>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</si>
  <si>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</si>
  <si>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</si>
  <si>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</si>
  <si>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</si>
  <si>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</si>
  <si>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</si>
  <si>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</si>
  <si>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</si>
  <si>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</si>
  <si>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</si>
  <si>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</si>
  <si>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</si>
  <si>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</si>
  <si>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</si>
  <si>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</si>
  <si>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</si>
  <si>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</si>
  <si>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</si>
  <si>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</si>
  <si>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</si>
  <si>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</si>
  <si>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</si>
  <si>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</si>
  <si>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</si>
  <si>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</si>
  <si>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</si>
  <si>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</si>
  <si>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</si>
  <si>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</si>
  <si>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</si>
  <si>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</si>
  <si>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</si>
  <si>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</si>
  <si>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</si>
  <si>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</si>
  <si>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</si>
  <si>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</si>
  <si>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</si>
  <si>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</si>
  <si>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</si>
  <si>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</si>
  <si>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</si>
  <si>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</si>
  <si>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</si>
  <si>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</si>
  <si>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</si>
  <si>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</si>
  <si>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</si>
  <si>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</si>
  <si>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</si>
  <si>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</si>
  <si>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</si>
  <si>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</si>
  <si>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</si>
  <si>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</si>
  <si>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</si>
  <si>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</si>
  <si>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</si>
  <si>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</si>
  <si>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</si>
  <si>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</si>
  <si>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</si>
  <si>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</si>
  <si>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</si>
  <si>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</si>
  <si>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</si>
  <si>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</si>
  <si>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</si>
  <si>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</si>
  <si>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</si>
  <si>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</si>
  <si>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</si>
  <si>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</si>
  <si>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</si>
  <si>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</si>
  <si>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</si>
  <si>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</si>
  <si>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</si>
  <si>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</si>
  <si>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</si>
  <si>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</si>
  <si>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</si>
  <si>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</si>
  <si>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</si>
  <si>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</si>
  <si>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</si>
  <si>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</si>
  <si>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</si>
  <si>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</si>
  <si>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</si>
  <si>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</si>
  <si>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</si>
  <si>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</si>
  <si>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</si>
  <si>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</si>
  <si>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</si>
  <si>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</si>
  <si>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</si>
  <si>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</si>
  <si>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</si>
  <si>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</si>
  <si>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</si>
  <si>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</si>
  <si>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</si>
  <si>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</si>
  <si>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</si>
  <si>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</si>
  <si>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</si>
  <si>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</si>
  <si>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</si>
  <si>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</si>
  <si>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</si>
  <si>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</si>
  <si>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</si>
  <si>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</si>
  <si>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</si>
  <si>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</si>
  <si>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</si>
  <si>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</si>
  <si>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</si>
  <si>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</si>
  <si>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</si>
  <si>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</si>
  <si>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</si>
  <si>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</si>
  <si>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</si>
  <si>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</si>
  <si>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</si>
  <si>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</si>
  <si>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</si>
  <si>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</si>
  <si>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</si>
  <si>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</si>
  <si>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</si>
  <si>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</si>
  <si>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</si>
  <si>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</si>
  <si>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</si>
  <si>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</si>
  <si>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</si>
  <si>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</si>
  <si>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</si>
  <si>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</si>
  <si>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</si>
  <si>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</si>
  <si>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</si>
  <si>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</si>
  <si>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</si>
  <si>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</si>
  <si>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</si>
  <si>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</si>
  <si>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</si>
  <si>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</si>
  <si>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</si>
  <si>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</si>
  <si>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</si>
  <si>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</si>
  <si>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</si>
  <si>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</si>
  <si>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</si>
  <si>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</si>
  <si>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</si>
  <si>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</si>
  <si>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</si>
  <si>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</si>
  <si>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</si>
  <si>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</si>
  <si>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</si>
  <si>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</si>
  <si>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</si>
  <si>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</si>
  <si>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</si>
  <si>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</si>
  <si>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</si>
  <si>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</si>
  <si>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</si>
  <si>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</si>
  <si>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</si>
  <si>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</si>
  <si>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</si>
  <si>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</si>
  <si>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</si>
  <si>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</si>
  <si>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</si>
  <si>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</si>
  <si>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</si>
  <si>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</si>
  <si>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</si>
  <si>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</si>
  <si>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</si>
  <si>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</si>
  <si>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</si>
  <si>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</si>
  <si>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</si>
  <si>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</si>
  <si>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</si>
  <si>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</si>
  <si>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</si>
  <si>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</si>
  <si>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</si>
  <si>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</si>
  <si>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</si>
  <si>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</si>
  <si>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</si>
  <si>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</si>
  <si>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</si>
  <si>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</si>
  <si>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</si>
  <si>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</si>
  <si>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</si>
  <si>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</si>
  <si>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</si>
  <si>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</si>
  <si>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</si>
  <si>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</si>
  <si>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</si>
  <si>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</si>
  <si>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</si>
  <si>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</si>
  <si>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</si>
  <si>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</si>
  <si>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</si>
  <si>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</si>
  <si>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</si>
  <si>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</si>
  <si>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</si>
  <si>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</si>
  <si>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</si>
  <si>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</si>
  <si>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</si>
  <si>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</si>
  <si>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</si>
  <si>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</si>
  <si>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</si>
  <si>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</si>
  <si>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</si>
  <si>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</si>
  <si>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</si>
  <si>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</si>
  <si>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</si>
  <si>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</si>
  <si>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</si>
  <si>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</si>
  <si>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</si>
  <si>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</si>
  <si>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</si>
  <si>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</si>
  <si>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</si>
  <si>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</si>
  <si>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</si>
  <si>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</si>
  <si>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</si>
  <si>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</si>
  <si>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</si>
  <si>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</si>
  <si>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</si>
  <si>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</si>
  <si>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</si>
  <si>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</si>
  <si>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</si>
  <si>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</si>
  <si>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</si>
  <si>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</si>
  <si>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</si>
  <si>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</si>
  <si>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</si>
  <si>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</si>
  <si>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</si>
  <si>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</si>
  <si>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</si>
  <si>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</si>
  <si>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</si>
  <si>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</si>
  <si>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</si>
  <si>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</si>
  <si>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</si>
  <si>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</si>
  <si>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</si>
  <si>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</si>
  <si>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</si>
  <si>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</si>
  <si>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</si>
  <si>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</si>
  <si>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</si>
  <si>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</si>
  <si>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</si>
  <si>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</si>
  <si>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</si>
  <si>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</si>
  <si>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</si>
  <si>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</si>
  <si>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</si>
  <si>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</si>
  <si>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</si>
  <si>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</si>
  <si>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</si>
  <si>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</si>
  <si>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</si>
  <si>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</si>
  <si>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</si>
  <si>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</si>
  <si>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</si>
  <si>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</si>
  <si>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</si>
  <si>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</si>
  <si>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</si>
  <si>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</si>
  <si>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</si>
  <si>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</si>
  <si>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</si>
  <si>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</si>
  <si>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</si>
  <si>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</si>
  <si>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</si>
  <si>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</si>
  <si>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</si>
  <si>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</si>
  <si>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</si>
  <si>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</si>
  <si>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</si>
  <si>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</si>
  <si>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</si>
  <si>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</si>
  <si>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</si>
  <si>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</si>
  <si>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</si>
  <si>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</si>
  <si>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</si>
  <si>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</si>
  <si>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</si>
  <si>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</si>
  <si>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</si>
  <si>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</si>
  <si>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</si>
  <si>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</si>
  <si>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</si>
  <si>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</si>
  <si>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</si>
  <si>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</si>
  <si>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</si>
  <si>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</si>
  <si>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</si>
  <si>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</si>
  <si>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</si>
  <si>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</si>
  <si>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</si>
  <si>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</si>
  <si>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</si>
  <si>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</si>
  <si>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</si>
  <si>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</si>
  <si>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</si>
  <si>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</si>
  <si>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</si>
  <si>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</si>
  <si>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</si>
  <si>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</si>
  <si>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</si>
  <si>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</si>
  <si>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</si>
  <si>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</si>
  <si>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</si>
  <si>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</si>
  <si>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</si>
  <si>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</si>
  <si>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</si>
  <si>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</si>
  <si>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</si>
  <si>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</si>
  <si>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</si>
  <si>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</si>
  <si>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</si>
  <si>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</si>
  <si>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</si>
  <si>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</si>
  <si>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</si>
  <si>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</si>
  <si>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</si>
  <si>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</si>
  <si>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</si>
  <si>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</si>
  <si>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</si>
  <si>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</si>
  <si>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</si>
  <si>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</si>
  <si>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</si>
  <si>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</si>
  <si>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</si>
  <si>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</si>
  <si>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</si>
  <si>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</si>
  <si>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</si>
  <si>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</si>
  <si>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</si>
  <si>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</si>
  <si>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</si>
  <si>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</si>
  <si>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</si>
  <si>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</si>
  <si>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</si>
  <si>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</si>
  <si>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</si>
  <si>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</si>
  <si>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</si>
  <si>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</si>
  <si>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</si>
  <si>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</si>
  <si>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</si>
  <si>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</si>
  <si>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</si>
  <si>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</si>
  <si>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</si>
  <si>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</si>
  <si>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</si>
  <si>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</si>
  <si>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</si>
  <si>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</si>
  <si>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</si>
  <si>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</si>
  <si>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</si>
  <si>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</si>
  <si>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</si>
  <si>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</si>
  <si>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</si>
  <si>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</si>
  <si>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</si>
  <si>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</si>
  <si>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</si>
  <si>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</si>
  <si>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</si>
  <si>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</si>
  <si>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</si>
  <si>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</si>
  <si>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</si>
  <si>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</si>
  <si>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</si>
  <si>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</si>
  <si>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</si>
  <si>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</si>
  <si>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</si>
  <si>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</si>
  <si>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</si>
  <si>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</si>
  <si>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</si>
  <si>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</si>
  <si>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</si>
  <si>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</si>
  <si>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</si>
  <si>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</si>
  <si>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</si>
  <si>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</si>
  <si>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</si>
  <si>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</si>
  <si>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</si>
  <si>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</si>
  <si>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</si>
  <si>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</si>
  <si>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</si>
  <si>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</si>
  <si>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</si>
  <si>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</si>
  <si>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</si>
  <si>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</si>
  <si>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</si>
  <si>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</si>
  <si>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</si>
  <si>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</si>
  <si>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</si>
  <si>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</si>
  <si>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</si>
  <si>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</si>
  <si>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</si>
  <si>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</si>
  <si>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</si>
  <si>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</si>
  <si>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</si>
  <si>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</si>
  <si>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</si>
  <si>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</si>
  <si>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</si>
  <si>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</si>
  <si>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</si>
  <si>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</si>
  <si>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</si>
  <si>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</si>
  <si>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</si>
  <si>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</si>
  <si>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</si>
  <si>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</si>
  <si>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</si>
  <si>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</si>
  <si>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</si>
  <si>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</si>
  <si>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</si>
  <si>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</si>
  <si>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</si>
  <si>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</si>
  <si>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</si>
  <si>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</si>
  <si>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</si>
  <si>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</si>
  <si>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</si>
  <si>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</si>
  <si>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</si>
  <si>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</si>
  <si>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</si>
  <si>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</si>
  <si>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</si>
  <si>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</si>
  <si>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</si>
  <si>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</si>
  <si>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</si>
  <si>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</si>
  <si>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</si>
  <si>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</si>
  <si>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</si>
  <si>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</si>
  <si>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</si>
  <si>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</si>
  <si>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</si>
  <si>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</si>
  <si>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</si>
  <si>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</si>
  <si>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</si>
  <si>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</si>
  <si>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</si>
  <si>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</si>
  <si>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</si>
  <si>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</si>
  <si>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</si>
  <si>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</si>
  <si>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</si>
  <si>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</si>
  <si>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</si>
  <si>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</si>
  <si>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</si>
  <si>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</si>
  <si>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</si>
  <si>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</si>
  <si>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</si>
  <si>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</si>
  <si>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</si>
  <si>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</si>
  <si>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</si>
  <si>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</si>
  <si>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</si>
  <si>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</si>
  <si>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</si>
  <si>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</si>
  <si>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</si>
  <si>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</si>
  <si>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</si>
  <si>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</si>
  <si>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</si>
  <si>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</si>
  <si>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</si>
  <si>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</si>
  <si>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</si>
  <si>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</si>
  <si>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</si>
  <si>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</si>
  <si>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</si>
  <si>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</si>
  <si>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</si>
  <si>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</si>
  <si>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</si>
  <si>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</si>
  <si>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</si>
  <si>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</si>
  <si>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</si>
  <si>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</si>
  <si>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</si>
  <si>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</si>
  <si>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</si>
  <si>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PCM-20251019-00000773</t>
  </si>
  <si>
    <t>EM team need 120 mins</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</si>
  <si>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</si>
  <si>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</si>
  <si>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</si>
  <si>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</si>
  <si>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</si>
  <si>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</si>
  <si>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</si>
  <si>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</si>
  <si>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</si>
  <si>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</si>
  <si>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</si>
  <si>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</si>
  <si>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</si>
  <si>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</si>
  <si>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</si>
  <si>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</si>
  <si>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</si>
  <si>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</si>
  <si>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</si>
  <si>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</si>
  <si>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</si>
  <si>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</si>
  <si>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</si>
  <si>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</si>
  <si>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</si>
  <si>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</si>
  <si>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</si>
  <si>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</si>
  <si>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</si>
  <si>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</si>
  <si>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</si>
  <si>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</si>
  <si>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</si>
  <si>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</si>
  <si>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</si>
  <si>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</si>
  <si>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</si>
  <si>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</si>
  <si>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</si>
  <si>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</si>
  <si>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</si>
  <si>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</si>
  <si>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</si>
  <si>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</si>
  <si>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</si>
  <si>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</si>
  <si>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</si>
  <si>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</si>
  <si>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</si>
  <si>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</si>
  <si>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</si>
  <si>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</si>
  <si>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</si>
  <si>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</si>
  <si>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</si>
  <si>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</si>
  <si>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</si>
  <si>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</si>
  <si>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</si>
  <si>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</si>
  <si>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</si>
  <si>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</si>
  <si>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</si>
  <si>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</si>
  <si>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</si>
  <si>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</si>
  <si>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</si>
  <si>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</si>
  <si>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</si>
  <si>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</si>
  <si>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</si>
  <si>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</si>
  <si>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</si>
  <si>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</si>
  <si>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</si>
  <si>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</si>
  <si>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</si>
  <si>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</si>
  <si>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</si>
  <si>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</si>
  <si>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</si>
  <si>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</si>
  <si>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</si>
  <si>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</si>
  <si>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</si>
  <si>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</si>
  <si>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</si>
  <si>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PCM-20251019-00000712</t>
  </si>
  <si>
    <t>ETA 10 min</t>
  </si>
  <si>
    <t xml:space="preserve"> PCM-20250215-00000830 </t>
  </si>
  <si>
    <t>LTE site still down and  site located in aramco area access issue need special permission</t>
  </si>
  <si>
    <t>PCM-20251017-00000766</t>
  </si>
  <si>
    <t>the sceco cut at The military area due to maintenance work and not allowed to connect PG</t>
  </si>
  <si>
    <t>NO PCM</t>
  </si>
  <si>
    <t>access road issue</t>
  </si>
  <si>
    <t>PCM-20251019-00000670</t>
  </si>
  <si>
    <t>EM team on the way need 25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</si>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</sst>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57" dataDxfId="156" headerRowBorderDxfId="154" tableBorderDxfId="155" totalsRowBorderDxfId="153">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6" totalsRowShown="0" headerRowDxfId="31" dataDxfId="30" headerRowBorderDxfId="28" tableBorderDxfId="29">
  <autoFilter ref="A1:L5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1" totalsRowShown="0" headerRowDxfId="15" dataDxfId="14" headerRowBorderDxfId="12" tableBorderDxfId="13">
  <autoFilter ref="A1:L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I6" sqref="I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286.47698472221964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5.98167222221673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21631</v>
      </c>
      <c r="E4" s="137" t="s">
        <v>38964</v>
      </c>
      <c r="F4" s="138">
        <v>45949.388831018521</v>
      </c>
      <c r="G4" s="139">
        <f ca="1">IFERROR(NOW()-F4,"")</f>
        <v>3.6579629624611698E-2</v>
      </c>
      <c r="H4" s="138">
        <v>45949.383275462962</v>
      </c>
      <c r="I4" s="136" t="str">
        <f>IFERROR(VLOOKUP(D4,DB!A:F,6,0),"")</f>
        <v>Generator-SG</v>
      </c>
      <c r="J4" s="136" t="str">
        <f>IFERROR(VLOOKUP(D4,DB!A:G,7,0),"")</f>
        <v>Dead</v>
      </c>
      <c r="K4" s="140" t="s">
        <v>38969</v>
      </c>
      <c r="L4" s="141" t="str">
        <f>IFERROR(VLOOKUP(D4,DB!A:I,9,0),"")</f>
        <v>Latis</v>
      </c>
      <c r="M4" s="67"/>
    </row>
    <row r="5" spans="1:15" ht="15" customHeight="1">
      <c r="A5" s="135"/>
      <c r="B5" s="136" t="str">
        <f>IFERROR(VLOOKUP(D5,DB!A:K,11,0),"")</f>
        <v/>
      </c>
      <c r="C5" s="136"/>
      <c r="D5" s="140" t="s">
        <v>38970</v>
      </c>
      <c r="E5" s="137"/>
      <c r="F5" s="138"/>
      <c r="G5" s="139">
        <f ca="1">IFERROR(NOW()-F5,"")</f>
        <v>45949.425410648146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45949.425410648146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45949.425410648146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45949.425410648146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45949.425410648146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45949.425410648146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45949.425410648146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45949.425410648146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45949.425410648146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45949.425410648146</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45949.425410648146</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45949.425410648146</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45949.425410648146</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45949.425410648146</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45949.425410648146</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45949.425410648146</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45949.425410648146</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45949.425410648146</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45949.425410648146</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45949.425410648146</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45949.425410648146</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45949.425410648146</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45949.425410648146</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45949.425410648146</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45949.425410648146</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45949.425410648146</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45949.425410648146</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45949.425410648146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45949.425410648146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45949.425410648146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45949.425410648146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45949.425410648146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45949.425410648146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45949.425410648146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45949.425410648146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45949.425410648146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45949.425410648146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45949.425410648146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45949.425410648146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45949.425410648146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45949.425410648146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45949.425410648146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45949.425410648146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45949.425410648146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45949.425410648146</v>
      </c>
      <c r="H49" s="138"/>
      <c r="I49" s="136" t="str">
        <f>IFERROR(VLOOKUP(D49,DB!A:F,6,0),"")</f>
        <v/>
      </c>
      <c r="J49" s="136" t="str">
        <f>IFERROR(VLOOKUP(D49,DB!A:G,7,0),"")</f>
        <v/>
      </c>
      <c r="K49" s="140"/>
      <c r="L49" s="141" t="str">
        <f>IFERROR(VLOOKUP(D49,DB!A:I,9,0),"")</f>
        <v/>
      </c>
    </row>
    <row r="50" spans="1:12" ht="15" customHeight="1">
      <c r="A50" s="157"/>
      <c r="B50" s="158" t="str">
        <f>IFERROR(VLOOKUP(D50,DB!A:K,11,0),"")</f>
        <v/>
      </c>
      <c r="C50" s="158"/>
      <c r="D50" s="158"/>
      <c r="E50" s="159"/>
      <c r="F50" s="160"/>
      <c r="G50" s="161">
        <f ca="1">IFERROR(NOW()-F50,"")</f>
        <v>45949.425410648146</v>
      </c>
      <c r="H50" s="160"/>
      <c r="I50" s="158" t="str">
        <f>IFERROR(VLOOKUP(D50,DB!A:F,6,0),"")</f>
        <v/>
      </c>
      <c r="J50" s="158" t="str">
        <f>IFERROR(VLOOKUP(D50,DB!A:G,7,0),"")</f>
        <v/>
      </c>
      <c r="K50" s="162"/>
      <c r="L50" s="163" t="str">
        <f>IFERROR(VLOOKUP(D50,DB!A:I,9,0),"")</f>
        <v/>
      </c>
    </row>
    <row r="51" spans="1:12" ht="15" customHeight="1">
      <c r="A51" s="135"/>
      <c r="B51" s="136" t="str">
        <f>IFERROR(VLOOKUP(D51,DB!A:K,11,0),"")</f>
        <v/>
      </c>
      <c r="C51" s="136"/>
      <c r="D51" s="136"/>
      <c r="E51" s="137"/>
      <c r="F51" s="138"/>
      <c r="G51" s="139">
        <f ca="1">IFERROR(NOW()-F51,"")</f>
        <v>45949.425410648146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45949.425410648146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45949.425410648146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45949.425410648146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45949.425410648146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45949.425410648146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45949.425410648146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45949.425410648146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45949.425410648146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45949.425410648146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45949.425410648146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45949.425410648146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45949.425410648146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45949.425410648146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45949.425410648146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45949.425410648146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45949.425410648146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45949.425410648146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45949.425410648146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45949.425410648146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45949.425410648146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45949.425410648146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45949.425410648146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45949.425410648146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45949.425410648146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45949.425410648146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45949.425410648146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45949.425410648146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45949.425410648146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45949.425410648146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45949.425410648146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45949.425410648146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45949.425410648146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45949.425410648146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45949.425410648146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45949.425410648146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45949.425410648146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45949.425410648146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45949.425410648146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45949.425410648146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45949.425410648146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45949.425410648146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45949.425410648146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45949.425410648146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45949.425410648146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45949.425410648146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45949.425410648146</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45949.425410648146</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45949.425410648146</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45949.425410648146</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45949.425410648146</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45949.425410648146</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45949.425410648146</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45949.425410648146</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45949.425410648146</v>
      </c>
      <c r="H105" s="138"/>
      <c r="I105" s="136" t="str">
        <f>IFERROR(VLOOKUP(D105,DB!A:F,6,0),"")</f>
        <v/>
      </c>
      <c r="J105" s="136" t="str">
        <f>IFERROR(VLOOKUP(D105,DB!A:G,7,0),"")</f>
        <v/>
      </c>
      <c r="K105" s="140"/>
      <c r="L105" s="141" t="str">
        <f>IFERROR(VLOOKUP(D105,DB!A:I,9,0),"")</f>
        <v/>
      </c>
    </row>
    <row r="106" spans="1:12" ht="15" customHeight="1">
      <c r="A106" s="157"/>
      <c r="B106" s="158" t="str">
        <f>IFERROR(VLOOKUP(D106,DB!A:K,11,0),"")</f>
        <v/>
      </c>
      <c r="C106" s="158"/>
      <c r="D106" s="158"/>
      <c r="E106" s="159"/>
      <c r="F106" s="160"/>
      <c r="G106" s="161">
        <f ca="1">IFERROR(NOW()-F106,"")</f>
        <v>45949.425410648146</v>
      </c>
      <c r="H106" s="160"/>
      <c r="I106" s="158" t="str">
        <f>IFERROR(VLOOKUP(D106,DB!A:F,6,0),"")</f>
        <v/>
      </c>
      <c r="J106" s="158" t="str">
        <f>IFERROR(VLOOKUP(D106,DB!A:G,7,0),"")</f>
        <v/>
      </c>
      <c r="K106" s="162"/>
      <c r="L106" s="163" t="str">
        <f>IFERROR(VLOOKUP(D106,DB!A:I,9,0),"")</f>
        <v/>
      </c>
    </row>
  </sheetData>
  <customSheetViews>
    <customSheetView guid="{F6042A99-DD27-4453-835D-0834D95730CC}" filter="1" showAutoFilter="1">
      <pageMargins left="0" right="0" top="0" bottom="0" header="0" footer="0"/>
      <autoFilter ref="B1:M1" xr:uid="{D3E4F681-0DEA-4FC2-B786-A8A0B5FAE34D}"/>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selection activeCell="K10" sqref="K10"/>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142.69832731481438</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124.42557268518431</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4.929635185180814</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39057</v>
      </c>
      <c r="B6" s="18" t="str">
        <f>IFERROR(VLOOKUP(D6,DB!A:K,11,0),"")</f>
        <v>R2</v>
      </c>
      <c r="C6" s="18">
        <v>1</v>
      </c>
      <c r="D6" s="18" t="s">
        <v>27225</v>
      </c>
      <c r="E6" s="116" t="s">
        <v>38964</v>
      </c>
      <c r="F6" s="117">
        <v>45949.364062499997</v>
      </c>
      <c r="G6" s="118">
        <f ca="1">IFERROR(NOW()-F6,"-")</f>
        <v>6.1348148148681503E-2</v>
      </c>
      <c r="H6" s="117">
        <v>45949.357939814814</v>
      </c>
      <c r="I6" s="18" t="str">
        <f>IFERROR(VLOOKUP(D6,DB!A:F,6,0),"")</f>
        <v>SCECO</v>
      </c>
      <c r="J6" s="18" t="str">
        <f>IFERROR(VLOOKUP(D6,DB!A:G,7,0),"")</f>
        <v>Vandalized+Vandalized+No BB Design</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45949.425410648146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45949.425410648146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45949.425410648146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45949.425410648146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45949.425410648146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45949.425410648146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45949.425410648146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45949.425410648146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45949.425410648146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45949.425410648146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45949.425410648146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45949.425410648146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45949.425410648146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45949.425410648146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45949.425410648146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45949.425410648146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45949.425410648146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45949.425410648146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45949.425410648146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45949.425410648146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45949.425410648146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45949.425410648146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45949.425410648146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45949.425410648146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45949.425410648146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45949.425410648146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45949.425410648146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45949.425410648146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45949.425410648146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45949.425410648146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45949.425410648146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45949.425410648146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45949.425410648146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45949.425410648146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45949.425410648146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45949.425410648146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45949.425410648146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45949.425410648146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45949.425410648146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45949.425410648146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45949.425410648146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45949.425410648146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45949.425410648146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45949.425410648146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45949.425410648146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45949.425410648146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45949.425410648146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45949.425410648146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45949.425410648146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45949.425410648146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45949.425410648146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45949.425410648146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45949.425410648146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45949.425410648146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45949.425410648146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45949.425410648146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45949.425410648146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45949.425410648146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45949.425410648146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45949.425410648146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45949.425410648146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45949.425410648146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45949.425410648146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45949.425410648146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45949.425410648146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45949.425410648146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45949.425410648146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45949.425410648146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45949.425410648146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45949.425410648146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45949.425410648146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45949.425410648146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45949.425410648146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45949.425410648146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45949.425410648146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45949.425410648146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45949.425410648146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45949.425410648146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45949.425410648146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45949.425410648146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45949.425410648146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45949.425410648146</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45949.425410648146</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45949.425410648146</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45949.425410648146</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45949.425410648146</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45949.425410648146</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45949.425410648146</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45949.425410648146</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45949.425410648146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45949.425410648146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45949.425410648146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45949.425410648146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45949.425410648146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45949.425410648146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45949.425410648146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45949.425410648146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45949.425410648146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45949.425410648146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45949.425410648146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45949.425410648146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45949.425410648146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45949.425410648146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45949.425410648146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45949.425410648146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45949.425410648146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45949.425410648146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45949.425410648146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45949.425410648146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45949.425410648146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45949.425410648146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45949.425410648146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45949.425410648146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45949.425410648146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45949.425410648146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45949.425410648146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45949.425410648146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45949.425410648146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45949.425410648146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45949.425410648146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45949.425410648146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45949.425410648146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45949.425410648146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45949.425410648146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45949.425410648146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45949.425410648146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45949.425410648146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45949.425410648146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45949.425410648146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45949.425410648146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45949.425410648146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45949.425410648146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45949.425410648146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45949.425410648146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45949.425410648146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45949.425410648146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45949.425410648146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45949.425410648146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45949.425410648146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45949.425410648146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45949.425410648146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45949.425410648146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45949.425410648146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45949.425410648146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45949.425410648146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45949.425410648146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45949.425410648146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45949.425410648146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45949.425410648146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45949.425410648146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45949.425410648146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45949.425410648146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45949.425410648146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45949.425410648146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45949.425410648146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45949.425410648146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45949.425410648146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45949.425410648146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45949.425410648146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45949.425410648146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45949.425410648146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45949.425410648146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45949.425410648146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45949.425410648146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45949.425410648146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45949.425410648146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45949.425410648146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45949.425410648146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45949.425410648146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45949.425410648146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45949.425410648146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45949.425410648146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45949.425410648146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45949.425410648146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45949.425410648146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45949.425410648146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45949.425410648146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45949.425410648146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45949.425410648146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45949.425410648146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45949.425410648146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45949.425410648146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45949.425410648146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45949.425410648146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45949.425410648146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45949.425410648146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45949.425410648146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45949.425410648146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45949.425410648146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45949.425410648146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45949.425410648146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45949.425410648146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45949.425410648146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45949.425410648146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45949.425410648146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45949.425410648146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45949.425410648146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45949.425410648146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45949.425410648146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45949.425410648146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45949.425410648146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45949.425410648146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45949.425410648146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45949.425410648146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45949.425410648146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45949.425410648146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45949.425410648146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45949.425410648146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45949.425410648146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45949.425410648146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45949.425410648146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45949.425410648146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45949.425410648146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45949.425410648146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45949.425410648146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45949.425410648146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45949.425410648146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45949.425410648146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45949.425410648146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45949.425410648146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45949.425410648146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45949.425410648146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45949.425410648146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45949.425410648146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45949.425410648146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45949.425410648146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45949.425410648146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45949.425410648146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45949.425410648146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45949.425410648146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45949.425410648146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45949.425410648146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45949.425410648146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45949.425410648146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45949.425410648146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45949.425410648146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45949.425410648146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45949.425410648146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45949.425410648146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45949.425410648146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45949.425410648146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45949.425410648146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45949.425410648146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45949.425410648146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45949.425410648146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45949.425410648146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45949.425410648146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45949.425410648146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45949.425410648146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45949.425410648146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45949.425410648146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45949.425410648146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45949.425410648146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45949.425410648146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45949.425410648146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45949.425410648146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45949.425410648146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45949.425410648146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45949.425410648146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45949.425410648146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45949.425410648146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45949.425410648146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45949.425410648146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45949.425410648146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45949.425410648146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45949.425410648146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45949.425410648146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45949.425410648146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45949.425410648146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45949.425410648146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45949.425410648146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45949.425410648146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45949.425410648146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45949.425410648146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45949.425410648146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45949.425410648146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45949.425410648146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45949.425410648146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45949.425410648146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45949.425410648146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45949.425410648146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45949.425410648146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45949.425410648146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45949.425410648146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45949.425410648146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45949.425410648146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45949.425410648146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45949.425410648146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45949.425410648146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45949.425410648146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45949.425410648146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45949.425410648146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45949.425410648146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45949.425410648146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45949.425410648146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45949.425410648146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45949.425410648146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45949.425410648146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45949.425410648146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45949.425410648146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45949.425410648146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45949.425410648146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45949.425410648146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45949.425410648146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45949.425410648146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45949.425410648146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45949.425410648146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45949.425410648146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45949.425410648146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45949.425410648146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45949.425410648146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45949.425410648146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45949.425410648146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45949.425410648146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45949.425410648146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45949.425410648146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45949.425410648146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45949.425410648146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45949.425410648146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45949.425410648146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45949.425410648146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45949.425410648146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45949.425410648146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45949.425410648146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45949.425410648146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45949.425410648146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45949.425410648146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45949.425410648146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45949.425410648146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45949.425410648146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45949.425410648146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45949.425410648146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45949.425410648146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45949.425410648146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45949.425410648146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45949.425410648146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45949.425410648146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45949.425410648146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45949.425410648146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45949.425410648146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45949.425410648146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45949.425410648146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45949.425410648146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45949.425410648146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45949.425410648146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45949.425410648146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45949.425410648146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45949.425410648146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45949.425410648146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45949.425410648146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45949.425410648146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45949.425410648146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45949.425410648146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45949.425410648146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45949.425410648146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45949.425410648146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45949.425410648146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45949.425410648146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45949.425410648146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45949.425410648146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45949.425410648146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45949.425410648146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45949.425410648146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45949.425410648146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45949.425410648146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45949.425410648146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45949.425410648146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45949.425410648146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45949.425410648146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45949.425410648146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45949.425410648146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45949.425410648146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45949.425410648146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45949.425410648146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45949.425410648146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45949.425410648146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45949.425410648146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45949.425410648146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45949.425410648146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45949.425410648146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45949.425410648146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45949.425410648146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45949.425410648146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45949.425410648146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45949.425410648146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45949.425410648146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45949.425410648146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45949.425410648146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45949.425410648146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45949.425410648146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45949.425410648146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45949.425410648146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45949.425410648146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45949.425410648146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45949.425410648146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45949.425410648146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45949.425410648146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45949.425410648146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45949.425410648146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45949.425410648146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45949.425410648146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45949.425410648146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45949.425410648146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45949.425410648146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45949.425410648146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45949.425410648146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45949.425410648146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45949.425410648146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45949.425410648146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45949.425410648146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45949.425410648146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45949.425410648146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45949.425410648146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45949.425410648146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45949.425410648146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45949.425410648146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45949.425410648146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45949.425410648146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45949.425410648146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45949.425410648146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45949.425410648146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45949.425410648146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45949.425410648146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45949.425410648146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45949.425410648146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45949.425410648146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45949.425410648146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45949.425410648146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45949.425410648146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45949.425410648146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45949.425410648146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45949.425410648146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45949.425410648146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45949.425410648146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45949.425410648146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45949.425410648146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45949.425410648146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45949.425410648146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45949.425410648146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45949.425410648146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45949.425410648146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45949.425410648146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45949.425410648146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45949.425410648146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45949.425410648146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45949.425410648146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45949.425410648146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45949.425410648146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45949.425410648146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45949.425410648146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45949.425410648146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45949.425410648146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45949.425410648146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45949.425410648146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45949.425410648146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45949.425410648146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45949.425410648146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45949.425410648146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45949.425410648146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45949.425410648146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45949.425410648146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45949.425410648146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45949.425410648146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45949.425410648146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45949.425410648146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45949.425410648146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45949.425410648146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45949.425410648146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45949.425410648146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45949.425410648146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45949.425410648146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45949.425410648146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45949.425410648146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45949.425410648146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45949.425410648146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45949.425410648146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45949.425410648146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45949.425410648146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45949.425410648146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45949.425410648146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45949.425410648146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45949.425410648146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45949.425410648146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45949.425410648146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45949.425410648146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45949.425410648146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45949.425410648146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45949.425410648146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45949.425410648146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45949.425410648146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45949.425410648146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45949.425410648146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45949.425410648146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45949.425410648146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45949.425410648146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45949.425410648146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45949.425410648146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45949.425410648146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45949.425410648146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45949.425410648146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45949.425410648146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45949.425410648146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45949.425410648146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45949.425410648146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45949.425410648146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45949.425410648146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45949.425410648146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45949.425410648146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45949.425410648146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45949.425410648146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45949.425410648146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45949.425410648146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45949.425410648146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45949.425410648146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45949.425410648146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45949.425410648146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45949.425410648146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45949.425410648146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45949.425410648146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45949.425410648146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45949.425410648146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45949.425410648146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45949.425410648146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45949.425410648146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45949.425410648146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45949.425410648146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45949.425410648146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45949.425410648146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45949.425410648146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45949.425410648146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45949.425410648146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45949.425410648146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45949.425410648146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45949.425410648146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45949.425410648146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45949.425410648146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45949.425410648146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45949.425410648146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45949.425410648146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45949.425410648146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45949.425410648146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45949.425410648146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45949.425410648146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45949.425410648146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45949.425410648146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45949.425410648146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45949.425410648146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45949.425410648146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45949.425410648146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45949.425410648146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45949.425410648146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45949.425410648146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45949.425410648146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45949.425410648146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45949.425410648146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45949.425410648146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45949.425410648146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45949.425410648146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45949.425410648146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45949.425410648146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45949.425410648146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45949.425410648146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45949.425410648146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45949.425410648146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45949.425410648146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45949.425410648146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45949.425410648146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45949.425410648146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45949.425410648146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45949.425410648146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45949.425410648146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45949.425410648146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45949.425410648146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45949.425410648146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45949.425410648146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45949.425410648146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45949.425410648146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45949.425410648146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45949.425410648146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45949.425410648146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45949.425410648146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45949.425410648146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45949.425410648146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45949.425410648146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45949.425410648146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45949.425410648146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45949.425410648146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45949.425410648146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45949.425410648146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45949.425410648146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45949.425410648146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45949.425410648146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45949.425410648146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45949.425410648146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45949.425410648146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45949.425410648146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45949.425410648146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45949.425410648146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45949.425410648146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45949.425410648146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45949.425410648146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45949.425410648146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45949.425410648146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45949.425410648146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45949.425410648146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45949.425410648146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45949.425410648146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45949.425410648146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45949.425410648146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45949.425410648146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45949.425410648146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45949.425410648146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45949.425410648146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45949.425410648146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45949.425410648146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45949.425410648146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45949.425410648146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45949.425410648146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45949.425410648146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45949.425410648146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45949.425410648146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45949.425410648146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45949.425410648146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45949.425410648146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45949.425410648146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45949.425410648146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45949.425410648146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45949.425410648146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45949.425410648146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45949.425410648146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45949.425410648146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45949.425410648146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45949.425410648146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45949.425410648146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45949.425410648146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45949.425410648146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45949.425410648146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45949.425410648146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45949.425410648146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45949.425410648146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45949.425410648146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45949.425410648146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45949.425410648146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45949.425410648146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45949.425410648146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45949.425410648146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45949.425410648146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45949.425410648146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45949.425410648146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45949.425410648146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45949.425410648146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45949.425410648146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45949.425410648146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45949.425410648146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45949.425410648146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45949.425410648146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45949.425410648146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45949.425410648146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45949.425410648146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45949.425410648146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45949.425410648146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45949.425410648146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45949.425410648146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45949.425410648146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45949.425410648146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45949.425410648146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45949.425410648146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45949.425410648146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45949.425410648146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45949.425410648146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45949.425410648146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45949.425410648146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45949.425410648146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45949.425410648146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45949.425410648146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45949.425410648146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45949.425410648146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45949.425410648146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45949.425410648146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45949.425410648146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45949.425410648146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45949.425410648146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45949.425410648146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45949.425410648146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45949.425410648146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45949.425410648146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45949.425410648146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45949.425410648146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45949.425410648146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45949.425410648146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45949.425410648146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45949.425410648146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45949.425410648146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45949.425410648146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45949.425410648146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45949.425410648146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45949.425410648146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45949.425410648146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45949.425410648146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45949.425410648146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45949.425410648146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45949.425410648146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45949.425410648146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45949.425410648146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45949.425410648146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45949.425410648146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45949.425410648146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45949.425410648146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45949.425410648146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45949.425410648146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45949.425410648146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45949.425410648146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45949.425410648146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45949.425410648146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45949.425410648146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45949.425410648146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45949.425410648146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45949.425410648146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45949.425410648146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45949.425410648146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45949.425410648146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45949.425410648146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45949.425410648146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45949.425410648146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45949.425410648146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45949.425410648146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45949.425410648146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45949.425410648146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45949.425410648146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45949.425410648146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45949.425410648146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45949.425410648146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45949.425410648146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45949.425410648146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45949.425410648146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45949.425410648146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45949.425410648146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45949.425410648146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45949.425410648146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45949.425410648146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45949.425410648146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45949.425410648146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45949.425410648146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45949.425410648146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45949.425410648146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45949.425410648146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45949.425410648146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45949.425410648146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45949.425410648146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45949.425410648146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45949.425410648146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45949.425410648146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45949.425410648146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45949.425410648146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45949.425410648146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45949.425410648146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45949.425410648146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45949.425410648146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45949.425410648146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45949.425410648146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45949.425410648146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45949.425410648146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45949.425410648146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45949.425410648146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45949.425410648146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45949.425410648146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45949.425410648146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45949.425410648146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45949.425410648146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45949.425410648146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45949.425410648146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45949.425410648146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45949.425410648146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45949.425410648146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45949.425410648146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45949.425410648146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45949.425410648146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45949.425410648146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45949.425410648146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45949.425410648146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45949.425410648146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45949.425410648146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45949.425410648146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45949.425410648146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45949.425410648146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45949.425410648146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45949.425410648146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45949.425410648146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45949.425410648146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45949.425410648146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45949.425410648146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45949.425410648146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45949.425410648146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45949.425410648146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45949.425410648146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45949.425410648146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45949.425410648146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45949.425410648146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45949.425410648146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45949.425410648146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45949.425410648146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45949.425410648146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45949.425410648146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45949.425410648146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45949.425410648146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45949.425410648146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45949.425410648146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45949.425410648146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45949.425410648146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45949.425410648146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45949.425410648146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45949.425410648146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45949.425410648146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45949.425410648146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45949.425410648146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45949.425410648146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45949.425410648146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45949.425410648146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45949.425410648146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45949.425410648146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45949.425410648146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45949.425410648146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45949.425410648146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45949.425410648146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45949.425410648146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45949.425410648146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45949.425410648146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45949.425410648146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45949.425410648146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45949.425410648146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45949.425410648146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45949.425410648146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45949.425410648146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45949.425410648146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45949.425410648146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45949.425410648146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45949.425410648146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45949.425410648146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45949.425410648146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45949.425410648146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45949.425410648146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45949.425410648146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45949.425410648146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45949.425410648146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45949.425410648146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45949.425410648146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45949.425410648146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45949.425410648146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45949.425410648146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45949.425410648146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45949.425410648146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45949.425410648146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45949.425410648146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45949.425410648146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45949.425410648146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45949.425410648146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45949.425410648146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45949.425410648146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45949.425410648146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45949.425410648146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45949.425410648146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45949.425410648146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45949.425410648146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45949.425410648146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45949.425410648146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45949.425410648146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45949.425410648146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45949.425410648146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45949.425410648146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45949.425410648146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45949.425410648146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45949.425410648146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45949.425410648146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45949.425410648146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45949.425410648146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45949.425410648146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45949.425410648146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45949.425410648146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45949.425410648146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45949.425410648146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45949.425410648146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45949.425410648146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45949.425410648146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45949.425410648146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45949.425410648146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45949.425410648146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45949.425410648146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45949.425410648146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45949.425410648146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45949.425410648146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45949.425410648146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45949.425410648146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45949.425410648146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45949.425410648146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45949.425410648146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45949.425410648146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45949.425410648146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45949.425410648146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45949.425410648146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45949.425410648146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45949.425410648146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45949.425410648146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45949.425410648146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45949.425410648146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45949.425410648146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45949.425410648146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45949.425410648146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45949.425410648146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45949.425410648146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45949.425410648146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45949.425410648146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45949.425410648146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45949.425410648146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45949.425410648146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45949.425410648146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45949.425410648146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45949.425410648146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45949.425410648146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45949.425410648146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45949.425410648146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45949.425410648146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45949.425410648146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45949.425410648146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45949.425410648146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45949.425410648146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45949.425410648146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45949.425410648146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45949.425410648146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45949.425410648146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45949.425410648146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45949.425410648146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45949.425410648146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45949.425410648146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45949.425410648146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45949.425410648146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45949.425410648146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45949.425410648146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45949.425410648146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45949.425410648146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45949.425410648146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45949.425410648146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45949.425410648146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45949.425410648146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45949.425410648146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45949.425410648146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45949.425410648146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45949.425410648146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45949.425410648146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45949.425410648146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45949.425410648146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45949.425410648146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45949.425410648146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45949.425410648146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45949.425410648146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45949.425410648146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45949.425410648146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45949.425410648146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45949.425410648146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45949.425410648146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45949.425410648146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45949.425410648146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45949.425410648146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45949.425410648146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45949.425410648146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45949.425410648146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45949.425410648146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45949.425410648146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45949.425410648146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45949.425410648146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45949.425410648146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45949.425410648146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45949.425410648146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45949.425410648146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45949.425410648146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45949.425410648146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45949.425410648146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45949.425410648146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45949.425410648146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45949.425410648146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45949.425410648146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45949.425410648146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45949.425410648146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45949.425410648146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45949.425410648146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45949.425410648146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45949.425410648146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45949.425410648146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45949.425410648146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45949.425410648146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45949.425410648146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45949.425410648146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45949.425410648146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45949.425410648146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45949.425410648146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45949.425410648146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45949.425410648146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45949.425410648146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45949.425410648146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45949.425410648146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45949.425410648146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45949.425410648146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45949.425410648146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45949.425410648146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45949.425410648146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45949.425410648146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45949.425410648146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45949.425410648146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45949.425410648146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45949.425410648146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45949.425410648146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45949.425410648146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45949.425410648146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45949.425410648146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45949.425410648146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45949.425410648146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45949.425410648146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45949.425410648146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45949.425410648146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45949.425410648146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45949.425410648146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45949.425410648146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45949.425410648146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45949.425410648146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45949.425410648146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45949.425410648146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45949.425410648146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45949.425410648146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45949.425410648146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45949.425410648146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45949.425410648146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45949.425410648146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45949.425410648146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45949.425410648146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45949.425410648146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45949.425410648146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45949.425410648146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45949.425410648146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45949.425410648146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45949.425410648146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45949.425410648146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45949.425410648146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45949.425410648146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45949.425410648146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45949.425410648146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45949.425410648146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45949.425410648146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45949.425410648146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45949.425410648146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45949.425410648146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45949.425410648146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45949.425410648146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45949.425410648146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45949.425410648146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45949.425410648146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45949.425410648146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45949.425410648146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45949.425410648146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45949.425410648146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45949.425410648146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45949.425410648146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45949.425410648146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45949.425410648146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45949.425410648146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45949.425410648146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45949.425410648146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45949.425410648146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45949.425410648146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45949.425410648146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45949.425410648146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45949.425410648146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45949.425410648146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45949.425410648146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45949.425410648146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45949.425410648146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45949.425410648146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45949.425410648146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45949.425410648146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45949.425410648146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45949.425410648146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45949.425410648146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45949.425410648146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45949.425410648146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45949.425410648146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45949.425410648146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45949.425410648146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45949.425410648146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45949.425410648146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45949.425410648146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45949.425410648146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45949.425410648146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45949.425410648146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45949.425410648146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45949.425410648146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45949.425410648146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45949.425410648146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45949.425410648146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45949.425410648146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45949.425410648146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45949.425410648146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45949.425410648146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45949.425410648146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45949.425410648146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45949.425410648146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45949.425410648146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45949.425410648146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45949.425410648146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45949.425410648146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45949.425410648146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45949.425410648146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45949.425410648146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45949.425410648146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45949.425410648146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45949.425410648146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45949.425410648146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45949.425410648146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45949.425410648146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45949.425410648146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45949.425410648146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45949.425410648146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45949.425410648146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45949.425410648146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45949.425410648146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45949.425410648146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45949.425410648146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45949.425410648146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45949.425410648146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45949.425410648146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45949.425410648146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45949.425410648146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45949.425410648146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45949.425410648146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45949.425410648146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45949.425410648146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45949.425410648146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45949.425410648146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45949.425410648146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45949.425410648146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45949.425410648146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45949.425410648146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45949.425410648146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45949.425410648146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45949.425410648146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45949.425410648146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45949.425410648146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45949.425410648146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45949.425410648146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45949.425410648146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45949.425410648146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45949.425410648146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45949.425410648146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45949.425410648146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45949.425410648146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45949.425410648146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45949.425410648146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45949.425410648146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45949.425410648146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45949.425410648146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45949.425410648146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45949.425410648146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45949.425410648146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45949.425410648146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45949.425410648146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45949.425410648146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45949.425410648146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45949.425410648146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45949.425410648146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45949.425410648146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45949.425410648146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45949.425410648146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45949.425410648146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45949.425410648146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45949.425410648146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45949.425410648146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45949.425410648146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45949.425410648146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45949.425410648146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45949.425410648146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45949.425410648146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45949.425410648146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45949.425410648146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45949.425410648146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45949.425410648146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45949.425410648146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45949.425410648146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45949.425410648146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45949.425410648146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45949.425410648146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45949.425410648146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45949.425410648146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45949.425410648146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45949.425410648146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45949.425410648146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45949.425410648146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45949.425410648146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45949.425410648146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45949.425410648146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45949.425410648146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45949.425410648146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45949.425410648146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45949.425410648146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45949.425410648146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45949.425410648146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45949.425410648146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45949.425410648146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45949.425410648146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45949.425410648146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45949.425410648146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45949.425410648146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45949.425410648146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45949.425410648146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45949.425410648146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45949.425410648146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45949.425410648146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45949.425410648146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45949.425410648146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45949.425410648146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45949.425410648146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45949.425410648146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45949.425410648146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45949.425410648146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45949.425410648146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45949.425410648146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45949.425410648146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45949.425410648146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45949.425410648146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45949.425410648146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45949.425410648146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45949.425410648146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45949.425410648146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45949.425410648146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45949.425410648146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45949.425410648146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45949.425410648146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45949.425410648146</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45949.425410648146</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I15" sqref="I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39059</v>
      </c>
      <c r="B2" s="98" t="str">
        <f>IFERROR(VLOOKUP(D2,DB!A:K,11,0),"")</f>
        <v>R4</v>
      </c>
      <c r="C2" s="99">
        <v>1</v>
      </c>
      <c r="D2" s="95" t="s">
        <v>35082</v>
      </c>
      <c r="E2" s="100" t="s">
        <v>38964</v>
      </c>
      <c r="F2" s="101">
        <v>45703.480717592596</v>
      </c>
      <c r="G2" s="102">
        <f ca="1">IFERROR(NOW()-F2,"")</f>
        <v>245.94469305554958</v>
      </c>
      <c r="H2" s="101">
        <v>45703.474768518521</v>
      </c>
      <c r="I2" s="98" t="str">
        <f>IFERROR(VLOOKUP(D2,DB!A:F,6,0),"")</f>
        <v>SCECO</v>
      </c>
      <c r="J2" s="98" t="str">
        <f>IFERROR(VLOOKUP(D2,DB!A:G,7,0),"")</f>
        <v>Dead</v>
      </c>
      <c r="K2" s="103" t="s">
        <v>39060</v>
      </c>
      <c r="L2" s="95" t="str">
        <f>IFERROR(VLOOKUP(D2,DB!A:I,9,0),"")</f>
        <v>Latis</v>
      </c>
    </row>
    <row r="3" spans="1:16" ht="15" customHeight="1">
      <c r="A3" s="121" t="s">
        <v>39061</v>
      </c>
      <c r="B3" s="121" t="str">
        <f>IFERROR(VLOOKUP(D3,DB!A:K,11,0),"")</f>
        <v>R4</v>
      </c>
      <c r="C3" s="122">
        <v>2</v>
      </c>
      <c r="D3" s="123" t="s">
        <v>28178</v>
      </c>
      <c r="E3" s="100" t="s">
        <v>38964</v>
      </c>
      <c r="F3" s="125">
        <v>45947.495092592595</v>
      </c>
      <c r="G3" s="126">
        <f ca="1">IFERROR(NOW()-F3,"")</f>
        <v>1.9303180555507424</v>
      </c>
      <c r="H3" s="125">
        <v>45947.457812499997</v>
      </c>
      <c r="I3" s="121" t="str">
        <f>IFERROR(VLOOKUP(D3,DB!A:F,6,0),"")</f>
        <v>SCECO</v>
      </c>
      <c r="J3" s="121" t="str">
        <f>IFERROR(VLOOKUP(D3,DB!A:G,7,0),"")</f>
        <v>Dead</v>
      </c>
      <c r="K3" s="127" t="s">
        <v>39062</v>
      </c>
      <c r="L3" s="123" t="str">
        <f>IFERROR(VLOOKUP(D3,DB!A:I,9,0),"")</f>
        <v>Latis</v>
      </c>
    </row>
    <row r="4" spans="1:16" ht="15" customHeight="1">
      <c r="A4" s="121" t="s">
        <v>39063</v>
      </c>
      <c r="B4" s="121" t="str">
        <f>IFERROR(VLOOKUP(D4,DB!A:K,11,0),"")</f>
        <v>R4</v>
      </c>
      <c r="C4" s="122">
        <v>3</v>
      </c>
      <c r="D4" s="123" t="s">
        <v>35060</v>
      </c>
      <c r="E4" s="100" t="s">
        <v>38964</v>
      </c>
      <c r="F4" s="125"/>
      <c r="G4" s="126">
        <f ca="1">IFERROR(NOW()-F4,"")</f>
        <v>45949.425410648146</v>
      </c>
      <c r="H4" s="125">
        <v>45948.956307870372</v>
      </c>
      <c r="I4" s="121" t="str">
        <f>IFERROR(VLOOKUP(D4,DB!A:F,6,0),"")</f>
        <v>Generator-SG</v>
      </c>
      <c r="J4" s="121" t="str">
        <f>IFERROR(VLOOKUP(D4,DB!A:G,7,0),"")</f>
        <v>No BB Shifted</v>
      </c>
      <c r="K4" s="127" t="s">
        <v>39064</v>
      </c>
      <c r="L4" s="123" t="str">
        <f>IFERROR(VLOOKUP(D4,DB!A:I,9,0),"")</f>
        <v>Latis</v>
      </c>
    </row>
    <row r="5" spans="1:16" ht="15" customHeight="1">
      <c r="A5" s="121" t="s">
        <v>39063</v>
      </c>
      <c r="B5" s="121" t="str">
        <f>IFERROR(VLOOKUP(D5,DB!A:K,11,0),"")</f>
        <v>R4</v>
      </c>
      <c r="C5" s="122">
        <v>1</v>
      </c>
      <c r="D5" s="127" t="s">
        <v>35720</v>
      </c>
      <c r="E5" s="100" t="s">
        <v>38964</v>
      </c>
      <c r="F5" s="125"/>
      <c r="G5" s="126">
        <f ca="1">IFERROR(NOW()-F5,"")</f>
        <v>45949.425410648146</v>
      </c>
      <c r="H5" s="125">
        <v>45949.301261574074</v>
      </c>
      <c r="I5" s="121" t="str">
        <f>IFERROR(VLOOKUP(D5,DB!A:F,6,0),"")</f>
        <v>Generator-SG</v>
      </c>
      <c r="J5" s="121" t="str">
        <f>IFERROR(VLOOKUP(D5,DB!A:G,7,0),"")</f>
        <v>Dead</v>
      </c>
      <c r="K5" s="127" t="s">
        <v>39064</v>
      </c>
      <c r="L5" s="123" t="str">
        <f>IFERROR(VLOOKUP(D5,DB!A:I,9,0),"")</f>
        <v>Latis</v>
      </c>
    </row>
    <row r="6" spans="1:16" ht="15" customHeight="1">
      <c r="A6" s="121" t="s">
        <v>39065</v>
      </c>
      <c r="B6" s="121" t="str">
        <f>IFERROR(VLOOKUP(D6,DB!A:K,11,0),"")</f>
        <v>R4</v>
      </c>
      <c r="C6" s="122">
        <v>1</v>
      </c>
      <c r="D6" s="123" t="s">
        <v>22469</v>
      </c>
      <c r="E6" s="100" t="s">
        <v>38964</v>
      </c>
      <c r="F6" s="125">
        <v>45949.350219907406</v>
      </c>
      <c r="G6" s="126">
        <f ca="1">IFERROR(NOW()-F6,"")</f>
        <v>7.5190740739344619E-2</v>
      </c>
      <c r="H6" s="125">
        <v>45949.344293981485</v>
      </c>
      <c r="I6" s="121" t="str">
        <f>IFERROR(VLOOKUP(D6,DB!A:F,6,0),"")</f>
        <v>SCECO</v>
      </c>
      <c r="J6" s="121" t="str">
        <f>IFERROR(VLOOKUP(D6,DB!A:G,7,0),"")</f>
        <v>Vandalized</v>
      </c>
      <c r="K6" s="127" t="s">
        <v>39066</v>
      </c>
      <c r="L6" s="123" t="str">
        <f>IFERROR(VLOOKUP(D6,DB!A:I,9,0),"")</f>
        <v>Latis</v>
      </c>
    </row>
    <row r="7" spans="1:16" ht="15" customHeight="1">
      <c r="A7" s="121"/>
      <c r="B7" s="121" t="str">
        <f>IFERROR(VLOOKUP(D7,DB!A:K,11,0),"")</f>
        <v/>
      </c>
      <c r="C7" s="122"/>
      <c r="D7" s="123"/>
      <c r="E7" s="100"/>
      <c r="F7" s="125"/>
      <c r="G7" s="126">
        <f ca="1">IFERROR(NOW()-F7,"")</f>
        <v>45949.425410648146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45949.425410648146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45949.425410648146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45949.425410648146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45949.425410648146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45949.425410648146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45949.425410648146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45949.425410648146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45949.425410648146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45949.425410648146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45949.425410648146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45949.425410648146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45949.425410648146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45949.425410648146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45949.425410648146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45949.425410648146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45949.425410648146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45949.425410648146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45949.425410648146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45949.425410648146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45949.425410648146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45949.425410648146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45949.425410648146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45949.425410648146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45949.425410648146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45949.425410648146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45949.425410648146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45949.425410648146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45949.425410648146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45949.425410648146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45949.425410648146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45949.425410648146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45949.425410648146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45949.425410648146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45949.425410648146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45949.425410648146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45949.425410648146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45949.425410648146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45949.425410648146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45949.425410648146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45949.425410648146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45949.425410648146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45949.425410648146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45949.425410648146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45949.425410648146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45949.425410648146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45949.425410648146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45949.425410648146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45949.425410648146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45949.425410648146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45949.425410648146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45949.425410648146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45949.425410648146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45949.425410648146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45949.425410648146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45949.425410648146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45949.425410648146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45949.425410648146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45949.425410648146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45949.425410648146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45949.425410648146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45949.425410648146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45949.425410648146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45949.425410648146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45949.425410648146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45949.425410648146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45949.425410648146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45949.425410648146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45949.425410648146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45949.425410648146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45949.425410648146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45949.425410648146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45949.425410648146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45949.425410648146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45949.425410648146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45949.425410648146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45949.425410648146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45949.425410648146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45949.425410648146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45949.425410648146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45949.425410648146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45949.425410648146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45949.425410648146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45949.425410648146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45949.425410648146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45949.425410648146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45949.425410648146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45949.425410648146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45949.425410648146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45949.425410648146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45949.425410648146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45949.425410648146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45949.425410648146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45949.425410648146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45949.425410648146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45949.425410648146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45949.425410648146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45949.425410648146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45949.425410648146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45949.425410648146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45949.425410648146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45949.425410648146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45949.425410648146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45949.425410648146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45949.425410648146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45949.425410648146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45949.425410648146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45949.425410648146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45949.425410648146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45949.425410648146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45949.425410648146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45949.425410648146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45949.425410648146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45949.425410648146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45949.425410648146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45949.425410648146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45949.425410648146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45949.425410648146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45949.425410648146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45949.425410648146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45949.425410648146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45949.425410648146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45949.425410648146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45949.425410648146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45949.425410648146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45949.425410648146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45949.425410648146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45949.425410648146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45949.425410648146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45949.425410648146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45949.425410648146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45949.425410648146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45949.425410648146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45949.425410648146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45949.425410648146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45949.425410648146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45949.425410648146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45949.425410648146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45949.425410648146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45949.425410648146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45949.425410648146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45949.425410648146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45949.425410648146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45949.425410648146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45949.425410648146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45949.425410648146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45949.425410648146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45949.425410648146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45949.425410648146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45949.425410648146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45949.425410648146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45949.425410648146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45949.425410648146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45949.425410648146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45949.425410648146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45949.425410648146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45949.425410648146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45949.425410648146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45949.425410648146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45949.425410648146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45949.425410648146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45949.425410648146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45949.425410648146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45949.425410648146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45949.425410648146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45949.425410648146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45949.425410648146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45949.425410648146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45949.425410648146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45949.425410648146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45949.425410648146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45949.425410648146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45949.425410648146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45949.425410648146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45949.425410648146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45949.425410648146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45949.425410648146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45949.425410648146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45949.425410648146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45949.425410648146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45949.425410648146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45949.425410648146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45949.425410648146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45949.425410648146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45949.425410648146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45949.425410648146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45949.425410648146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45949.425410648146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45949.425410648146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45949.425410648146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45949.425410648146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45949.425410648146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45949.425410648146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45949.425410648146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45949.425410648146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45949.425410648146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45949.425410648146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45949.425410648146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45949.425410648146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45949.425410648146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45949.425410648146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45949.425410648146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45949.425410648146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45949.425410648146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45949.425410648146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45949.425410648146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45949.425410648146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45949.425410648146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45949.425410648146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45949.425410648146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45949.425410648146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45949.425410648146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45949.425410648146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45949.425410648146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45949.425410648146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45949.425410648146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45949.425410648146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45949.425410648146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45949.425410648146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45949.425410648146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45949.425410648146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45949.425410648146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45949.425410648146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45949.425410648146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45949.425410648146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45949.425410648146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45949.425410648146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45949.425410648146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45949.425410648146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45949.425410648146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45949.425410648146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45949.425410648146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45949.425410648146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45949.425410648146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45949.425410648146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45949.425410648146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45949.425410648146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45949.425410648146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45949.425410648146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45949.425410648146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45949.425410648146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45949.425410648146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45949.425410648146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45949.425410648146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45949.425410648146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45949.425410648146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45949.425410648146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45949.425410648146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45949.425410648146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45949.425410648146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45949.425410648146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45949.425410648146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45949.425410648146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45949.425410648146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45949.425410648146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45949.425410648146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45949.425410648146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45949.425410648146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45949.425410648146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45949.425410648146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45949.425410648146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45949.425410648146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45949.425410648146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45949.425410648146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45949.425410648146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45949.425410648146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45949.425410648146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45949.425410648146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45949.425410648146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45949.425410648146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45949.425410648146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45949.425410648146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45949.425410648146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45949.425410648146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45949.425410648146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45949.425410648146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45949.425410648146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45949.425410648146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45949.425410648146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45949.425410648146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45949.425410648146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45949.425410648146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45949.425410648146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45949.425410648146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45949.425410648146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45949.425410648146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45949.425410648146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45949.425410648146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45949.425410648146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45949.425410648146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45949.425410648146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45949.425410648146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45949.425410648146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45949.425410648146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45949.425410648146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45949.425410648146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45949.425410648146</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45949.425410648146</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45949.425410648146</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45949.425410648146</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45949.425410648146</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45949.425410648146</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45949.425410648146</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45949.425410648146</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45949.425410648146</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45949.425410648146</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45949.425410648146</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45949.425410648146</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45949.425410648146</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45949.425410648146</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45949.425410648146</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4"/>
  <sheetViews>
    <sheetView tabSelected="1" workbookViewId="0">
      <selection activeCell="D12" sqref="D12:D14"/>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39067</v>
      </c>
      <c r="B2" s="37" t="str">
        <f>IFERROR(VLOOKUP(D2,DB!A:K,11,0),"")</f>
        <v>R5</v>
      </c>
      <c r="C2" s="37">
        <v>3</v>
      </c>
      <c r="D2" s="120" t="s">
        <v>36000</v>
      </c>
      <c r="E2" s="37" t="s">
        <v>38964</v>
      </c>
      <c r="F2" s="38">
        <v>45891.832060185188</v>
      </c>
      <c r="G2" s="151">
        <f ca="1">IFERROR(NOW()-F2,"")</f>
        <v>57.59335046295746</v>
      </c>
      <c r="H2" s="38">
        <v>45891.790393518517</v>
      </c>
      <c r="I2" s="37" t="str">
        <f>IFERROR(VLOOKUP(D2,DB!A:F,6,0),"")</f>
        <v>Generator-SG</v>
      </c>
      <c r="J2" s="37" t="str">
        <f>IFERROR(VLOOKUP(D2,DB!A:G,7,0),"")</f>
        <v>Vandalized</v>
      </c>
      <c r="K2" s="37" t="s">
        <v>39068</v>
      </c>
      <c r="L2" s="37" t="str">
        <f>IFERROR(VLOOKUP(D2,DB!A:I,9,0),"")</f>
        <v>Latis</v>
      </c>
      <c r="M2" s="119"/>
    </row>
    <row r="3" spans="1:13" ht="30.75">
      <c r="A3" s="37" t="s">
        <v>39069</v>
      </c>
      <c r="B3" s="37" t="str">
        <f>IFERROR(VLOOKUP(D3,DB!A:K,11,0),"")</f>
        <v>R5</v>
      </c>
      <c r="C3" s="37">
        <v>1</v>
      </c>
      <c r="D3" s="37" t="s">
        <v>31295</v>
      </c>
      <c r="E3" s="37" t="s">
        <v>39048</v>
      </c>
      <c r="F3" s="38">
        <v>45926.188877314817</v>
      </c>
      <c r="G3" s="151">
        <f t="shared" ref="G3" ca="1" si="0">IFERROR(NOW()-F3,"")</f>
        <v>23.236533333329135</v>
      </c>
      <c r="H3" s="38">
        <v>45926.158159722225</v>
      </c>
      <c r="I3" s="37" t="str">
        <f>IFERROR(VLOOKUP(D3,DB!A:F,6,0),"")</f>
        <v>SCECO</v>
      </c>
      <c r="J3" s="37" t="str">
        <f>IFERROR(VLOOKUP(D3,DB!A:G,7,0),"")</f>
        <v>Good</v>
      </c>
      <c r="K3" s="37" t="s">
        <v>39070</v>
      </c>
      <c r="L3" s="37" t="str">
        <f>IFERROR(VLOOKUP(D3,DB!A:I,9,0),"")</f>
        <v>Latis</v>
      </c>
      <c r="M3" s="119"/>
    </row>
    <row r="4" spans="1:13" ht="30.75">
      <c r="A4" s="37" t="s">
        <v>39071</v>
      </c>
      <c r="B4" s="37" t="str">
        <f>IFERROR(VLOOKUP(D4,DB!A:K,11,0),"")</f>
        <v>R5</v>
      </c>
      <c r="C4" s="37">
        <v>2</v>
      </c>
      <c r="D4" s="37" t="s">
        <v>31159</v>
      </c>
      <c r="E4" s="37" t="s">
        <v>38964</v>
      </c>
      <c r="F4" s="38">
        <v>45944.771574074075</v>
      </c>
      <c r="G4" s="39">
        <f t="shared" ref="G4" ca="1" si="1">IFERROR(NOW()-F4,"")</f>
        <v>4.6538365740707377</v>
      </c>
      <c r="H4" s="38">
        <v>45944.676192129627</v>
      </c>
      <c r="I4" s="37" t="str">
        <f>IFERROR(VLOOKUP(D4,DB!A:F,6,0),"")</f>
        <v>SCECO</v>
      </c>
      <c r="J4" s="37" t="str">
        <f>IFERROR(VLOOKUP(D4,DB!A:G,7,0),"")</f>
        <v>Dead</v>
      </c>
      <c r="K4" s="37" t="s">
        <v>39072</v>
      </c>
      <c r="L4" s="37" t="str">
        <f>IFERROR(VLOOKUP(D4,DB!A:I,9,0),"")</f>
        <v>Latis</v>
      </c>
    </row>
    <row r="5" spans="1:13" ht="45.75">
      <c r="A5" s="164" t="s">
        <v>39073</v>
      </c>
      <c r="B5" s="164" t="str">
        <f>IFERROR(VLOOKUP(D5,DB!A:K,11,0),"")</f>
        <v>R5</v>
      </c>
      <c r="C5" s="164">
        <v>1</v>
      </c>
      <c r="D5" s="164" t="s">
        <v>34747</v>
      </c>
      <c r="E5" s="164" t="s">
        <v>39048</v>
      </c>
      <c r="F5" s="165">
        <v>45948.661111111112</v>
      </c>
      <c r="G5" s="166">
        <f ca="1">IFERROR(NOW()-F5,"")</f>
        <v>0.76429953703336651</v>
      </c>
      <c r="H5" s="165">
        <v>45948.661111111112</v>
      </c>
      <c r="I5" s="164" t="str">
        <f>IFERROR(VLOOKUP(D5,DB!A:F,6,0),"")</f>
        <v>SCECO</v>
      </c>
      <c r="J5" s="164" t="str">
        <f>IFERROR(VLOOKUP(D5,DB!A:G,7,0),"")</f>
        <v>Dead</v>
      </c>
      <c r="K5" s="164" t="s">
        <v>39074</v>
      </c>
      <c r="L5" s="164" t="str">
        <f>IFERROR(VLOOKUP(D5,DB!A:I,9,0),"")</f>
        <v>Latis</v>
      </c>
    </row>
    <row r="6" spans="1:13" ht="15">
      <c r="A6" s="164"/>
      <c r="B6" s="164" t="str">
        <f>IFERROR(VLOOKUP(D6,DB!A:K,11,0),"")</f>
        <v/>
      </c>
      <c r="C6" s="164"/>
      <c r="D6" s="164"/>
      <c r="E6" s="164"/>
      <c r="F6" s="165"/>
      <c r="G6" s="166">
        <f ca="1">IFERROR(NOW()-F6,"")</f>
        <v>45949.425410648146</v>
      </c>
      <c r="H6" s="165"/>
      <c r="I6" s="164" t="str">
        <f>IFERROR(VLOOKUP(D6,DB!A:F,6,0),"")</f>
        <v/>
      </c>
      <c r="J6" s="164" t="str">
        <f>IFERROR(VLOOKUP(D6,DB!A:G,7,0),"")</f>
        <v/>
      </c>
      <c r="K6" s="164"/>
      <c r="L6" s="164" t="str">
        <f>IFERROR(VLOOKUP(D6,DB!A:I,9,0),"")</f>
        <v/>
      </c>
    </row>
    <row r="7" spans="1:13" ht="15">
      <c r="A7" s="164"/>
      <c r="B7" s="164" t="str">
        <f>IFERROR(VLOOKUP(D7,DB!A:K,11,0),"")</f>
        <v/>
      </c>
      <c r="C7" s="164"/>
      <c r="D7" s="164"/>
      <c r="E7" s="164"/>
      <c r="F7" s="165"/>
      <c r="G7" s="166">
        <f ca="1">IFERROR(NOW()-F7,"")</f>
        <v>45949.425410648146</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45949.425410648146</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45949.425410648146</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45949.425410648146</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45949.425410648146</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45949.425410648146</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45949.425410648146</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45949.425410648146</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45949.425410648146</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45949.425410648146</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45949.425410648146</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45949.425410648146</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45949.425410648146</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45949.425410648146</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45949.425410648146</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45949.425410648146</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45949.425410648146</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45949.425410648146</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45949.425410648146</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45949.425410648146</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45949.425410648146</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45949.425410648146</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45949.425410648146</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45949.425410648146</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45949.425410648146</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45949.425410648146</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45949.425410648146</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45949.425410648146</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45949.425410648146</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45949.425410648146</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45949.425410648146</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45949.425410648146</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45949.425410648146</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45949.425410648146</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45949.425410648146</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45949.425410648146</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45949.425410648146</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45949.425410648146</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45949.425410648146</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45949.425410648146</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45949.425410648146</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45949.425410648146</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45949.425410648146</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45949.425410648146</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45949.425410648146</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45949.425410648146</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45949.425410648146</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45949.425410648146</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45949.425410648146</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45949.425410648146</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45949.425410648146</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45949.425410648146</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45949.425410648146</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45949.425410648146</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45949.425410648146</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45949.425410648146</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45949.425410648146</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45949.425410648146</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45949.425410648146</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45949.425410648146</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45949.425410648146</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45949.425410648146</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45949.425410648146</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45949.425410648146</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45949.425410648146</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45949.425410648146</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45949.425410648146</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45949.425410648146</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45949.425410648146</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45949.425410648146</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45949.425410648146</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45949.425410648146</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45949.425410648146</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45949.425410648146</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45949.425410648146</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45949.425410648146</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45949.425410648146</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45949.425410648146</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45949.425410648146</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45949.425410648146</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45949.425410648146</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45949.425410648146</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45949.425410648146</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45949.425410648146</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45949.425410648146</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45949.425410648146</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45949.425410648146</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45949.425410648146</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45949.425410648146</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45949.425410648146</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45949.425410648146</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45949.425410648146</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45949.425410648146</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45949.425410648146</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45949.425410648146</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45949.425410648146</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45949.425410648146</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45949.425410648146</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45949.425410648146</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45949.425410648146</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45949.425410648146</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45949.425410648146</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45949.425410648146</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45949.425410648146</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45949.425410648146</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45949.425410648146</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45949.425410648146</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45949.425410648146</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45949.425410648146</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45949.425410648146</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45949.425410648146</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45949.425410648146</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45949.425410648146</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45949.425410648146</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45949.425410648146</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45949.425410648146</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45949.425410648146</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45949.425410648146</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45949.425410648146</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45949.425410648146</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45949.425410648146</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45949.425410648146</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45949.425410648146</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45949.425410648146</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45949.425410648146</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45949.425410648146</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45949.425410648146</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45949.425410648146</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45949.425410648146</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45949.425410648146</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45949.425410648146</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45949.425410648146</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45949.425410648146</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45949.425410648146</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45949.425410648146</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45949.425410648146</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45949.425410648146</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45949.425410648146</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45949.425410648146</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45949.425410648146</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45949.425410648146</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45949.425410648146</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45949.425410648146</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45949.425410648146</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45949.425410648146</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45949.425410648146</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45949.425410648146</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45949.425410648146</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45949.425410648146</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45949.425410648146</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45949.425410648146</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45949.425410648146</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45949.425410648146</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45949.425410648146</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45949.425410648146</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45949.425410648146</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45949.425410648146</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45949.425410648146</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45949.425410648146</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45949.425410648146</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45949.425410648146</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45949.425410648146</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45949.425410648146</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45949.425410648146</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45949.425410648146</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45949.425410648146</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45949.425410648146</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45949.425410648146</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45949.425410648146</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45949.425410648146</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45949.425410648146</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45949.425410648146</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45949.425410648146</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45949.425410648146</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45949.425410648146</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45949.425410648146</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45949.425410648146</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45949.425410648146</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45949.425410648146</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45949.425410648146</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45949.425410648146</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45949.425410648146</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45949.425410648146</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45949.425410648146</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45949.425410648146</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45949.425410648146</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45949.425410648146</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45949.425410648146</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45949.425410648146</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45949.425410648146</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45949.425410648146</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45949.425410648146</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45949.425410648146</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45949.425410648146</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45949.425410648146</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45949.425410648146</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45949.425410648146</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45949.425410648146</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45949.425410648146</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45949.425410648146</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45949.425410648146</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45949.425410648146</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45949.425410648146</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45949.425410648146</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45949.425410648146</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45949.425410648146</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45949.425410648146</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45949.425410648146</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45949.425410648146</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45949.425410648146</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45949.425410648146</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45949.425410648146</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45949.425410648146</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45949.425410648146</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45949.425410648146</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45949.425410648146</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45949.425410648146</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45949.425410648146</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45949.425410648146</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45949.425410648146</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45949.425410648146</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45949.425410648146</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45949.425410648146</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45949.425410648146</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45949.425410648146</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45949.425410648146</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45949.425410648146</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45949.425410648146</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45949.425410648146</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45949.425410648146</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45949.425410648146</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45949.425410648146</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45949.425410648146</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45949.425410648146</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45949.425410648146</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45949.425410648146</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45949.425410648146</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45949.425410648146</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45949.425410648146</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45949.425410648146</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45949.425410648146</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45949.425410648146</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45949.425410648146</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45949.425410648146</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45949.425410648146</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45949.425410648146</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45949.425410648146</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45949.425410648146</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45949.425410648146</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45949.425410648146</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45949.425410648146</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45949.425410648146</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45949.425410648146</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45949.425410648146</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45949.425410648146</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45949.425410648146</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45949.425410648146</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45949.425410648146</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45949.425410648146</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45949.425410648146</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45949.425410648146</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45949.425410648146</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45949.425410648146</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45949.425410648146</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45949.425410648146</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45949.425410648146</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45949.425410648146</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45949.425410648146</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45949.425410648146</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45949.425410648146</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45949.425410648146</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45949.425410648146</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45949.425410648146</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45949.425410648146</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45949.425410648146</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45949.425410648146</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45949.425410648146</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45949.425410648146</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45949.425410648146</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45949.425410648146</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45949.425410648146</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45949.425410648146</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45949.425410648146</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45949.425410648146</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45949.425410648146</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45949.425410648146</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45949.425410648146</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45949.425410648146</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45949.425410648146</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45949.425410648146</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45949.425410648146</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45949.425410648146</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45949.425410648146</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45949.425410648146</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45949.425410648146</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45949.425410648146</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45949.425410648146</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45949.425410648146</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45949.425410648146</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45949.425410648146</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45949.425410648146</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45949.425410648146</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45949.425410648146</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45949.425410648146</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45949.425410648146</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45949.425410648146</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45949.425410648146</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45949.425410648146</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45949.425410648146</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45949.425410648146</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45949.425410648146</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45949.425410648146</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45949.425410648146</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45949.425410648146</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45949.425410648146</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45949.425410648146</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45949.425410648146</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45949.425410648146</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45949.425410648146</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45949.425410648146</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45949.425410648146</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45949.425410648146</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45949.425410648146</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45949.425410648146</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45949.425410648146</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45949.425410648146</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45949.425410648146</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45949.425410648146</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45949.425410648146</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45949.425410648146</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45949.425410648146</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45949.425410648146</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45949.425410648146</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45949.425410648146</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45949.425410648146</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45949.425410648146</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45949.425410648146</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45949.425410648146</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45949.425410648146</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45949.425410648146</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45949.425410648146</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45949.425410648146</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45949.425410648146</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45949.425410648146</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45949.425410648146</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45949.425410648146</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45949.425410648146</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45949.425410648146</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45949.425410648146</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45949.425410648146</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45949.425410648146</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45949.425410648146</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45949.425410648146</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45949.425410648146</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45949.425410648146</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45949.425410648146</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45949.425410648146</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45949.425410648146</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45949.425410648146</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45949.425410648146</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45949.425410648146</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45949.425410648146</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45949.425410648146</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45949.425410648146</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45949.425410648146</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45949.425410648146</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45949.425410648146</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45949.425410648146</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45949.425410648146</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45949.425410648146</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45949.425410648146</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45949.425410648146</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45949.425410648146</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45949.425410648146</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45949.425410648146</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45949.425410648146</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45949.425410648146</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45949.425410648146</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45949.425410648146</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45949.425410648146</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45949.425410648146</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45949.425410648146</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45949.425410648146</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45949.425410648146</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45949.425410648146</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45949.425410648146</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45949.425410648146</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45949.425410648146</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45949.425410648146</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45949.425410648146</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45949.425410648146</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45949.425410648146</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45949.425410648146</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45949.425410648146</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45949.425410648146</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45949.425410648146</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45949.425410648146</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45949.425410648146</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45949.425410648146</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45949.425410648146</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45949.425410648146</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45949.425410648146</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45949.425410648146</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45949.425410648146</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45949.425410648146</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45949.425410648146</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45949.425410648146</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45949.425410648146</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45949.425410648146</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45949.425410648146</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45949.425410648146</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45949.425410648146</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45949.425410648146</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45949.425410648146</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45949.425410648146</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45949.425410648146</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45949.425410648146</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45949.425410648146</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45949.425410648146</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45949.425410648146</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45949.425410648146</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45949.425410648146</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45949.425410648146</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45949.425410648146</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45949.425410648146</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45949.425410648146</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45949.425410648146</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45949.425410648146</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45949.425410648146</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45949.425410648146</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45949.425410648146</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45949.425410648146</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45949.425410648146</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45949.425410648146</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45949.425410648146</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45949.425410648146</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45949.425410648146</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45949.425410648146</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45949.425410648146</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45949.425410648146</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45949.425410648146</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45949.425410648146</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45949.425410648146</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45949.425410648146</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45949.425410648146</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45949.425410648146</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45949.425410648146</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45949.425410648146</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45949.425410648146</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45949.425410648146</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45949.425410648146</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45949.425410648146</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45949.425410648146</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45949.425410648146</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45949.425410648146</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45949.425410648146</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45949.425410648146</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45949.425410648146</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45949.425410648146</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45949.425410648146</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45949.425410648146</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45949.425410648146</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45949.425410648146</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45949.425410648146</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45949.425410648146</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45949.425410648146</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45949.425410648146</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45949.425410648146</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45949.425410648146</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45949.425410648146</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45949.425410648146</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45949.425410648146</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45949.425410648146</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45949.425410648146</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45949.425410648146</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45949.425410648146</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45949.425410648146</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45949.425410648146</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45949.425410648146</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45949.425410648146</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45949.425410648146</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45949.425410648146</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45949.425410648146</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45949.425410648146</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45949.425410648146</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45949.425410648146</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45949.425410648146</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45949.425410648146</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45949.425410648146</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45949.425410648146</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45949.425410648146</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45949.425410648146</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45949.425410648146</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45949.425410648146</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45949.425410648146</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45949.425410648146</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45949.425410648146</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45949.425410648146</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45949.425410648146</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45949.425410648146</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45949.425410648146</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45949.425410648146</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45949.425410648146</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45949.425410648146</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45949.425410648146</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45949.425410648146</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45949.425410648146</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45949.425410648146</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45949.425410648146</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45949.425410648146</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45949.425410648146</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45949.425410648146</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45949.425410648146</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45949.425410648146</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45949.425410648146</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45949.425410648146</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45949.425410648146</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45949.425410648146</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45949.425410648146</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45949.425410648146</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45949.425410648146</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45949.425410648146</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45949.425410648146</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45949.425410648146</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45949.425410648146</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45949.425410648146</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45949.425410648146</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45949.425410648146</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45949.425410648146</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45949.425410648146</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45949.425410648146</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45949.425410648146</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45949.425410648146</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45949.425410648146</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45949.425410648146</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45949.425410648146</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45949.425410648146</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45949.425410648146</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45949.425410648146</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45949.425410648146</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45949.425410648146</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45949.425410648146</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45949.425410648146</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45949.425410648146</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45949.425410648146</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45949.425410648146</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45949.425410648146</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45949.425410648146</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45949.425410648146</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45949.425410648146</v>
      </c>
      <c r="H556" s="165"/>
      <c r="I556" s="164" t="str">
        <f>IFERROR(VLOOKUP(D556,DB!A:F,6,0),"")</f>
        <v/>
      </c>
      <c r="J556" s="164" t="str">
        <f>IFERROR(VLOOKUP(D556,DB!A:G,7,0),"")</f>
        <v/>
      </c>
      <c r="K556" s="164"/>
      <c r="L556" s="164" t="str">
        <f>IFERROR(VLOOKUP(D556,DB!A:I,9,0),"")</f>
        <v/>
      </c>
    </row>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6" ht="15"/>
    <row r="667" ht="15"/>
    <row r="669" ht="15"/>
    <row r="670" ht="15"/>
    <row r="671" ht="15"/>
    <row r="672" ht="15"/>
    <row r="674" ht="15"/>
    <row r="675" ht="15"/>
    <row r="682" ht="15"/>
    <row r="683" ht="15"/>
    <row r="684" ht="15"/>
    <row r="685" ht="15"/>
    <row r="686" ht="15"/>
    <row r="687" ht="15"/>
    <row r="690" ht="15"/>
    <row r="691" ht="15"/>
    <row r="692" ht="15"/>
    <row r="693" ht="15"/>
    <row r="694" ht="15"/>
    <row r="695" ht="15"/>
    <row r="696" ht="15"/>
    <row r="697" ht="15"/>
    <row r="698" ht="15"/>
    <row r="699" ht="15"/>
    <row r="700" ht="15"/>
    <row r="701"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7" ht="15"/>
    <row r="758" ht="15"/>
    <row r="795" ht="15"/>
    <row r="796" ht="15"/>
    <row r="797" ht="15"/>
    <row r="798" ht="15"/>
    <row r="799" ht="15"/>
    <row r="800" ht="15"/>
    <row r="801" ht="15"/>
    <row r="802" ht="15"/>
    <row r="803" ht="15"/>
    <row r="804"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5" ht="15"/>
    <row r="886" ht="15"/>
    <row r="887"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3" ht="15"/>
    <row r="924" ht="15"/>
    <row r="1094" ht="15"/>
    <row r="1095" ht="15"/>
    <row r="1096" ht="15"/>
    <row r="1097" ht="15"/>
    <row r="1098" ht="15"/>
    <row r="1099" ht="15"/>
    <row r="1105" ht="15"/>
    <row r="1106" ht="15"/>
    <row r="1107" ht="15"/>
    <row r="1108" ht="15"/>
    <row r="1109" ht="15"/>
    <row r="1110" ht="15"/>
    <row r="1111"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9" ht="15"/>
    <row r="1170" ht="15"/>
    <row r="1172" ht="15"/>
    <row r="1173" ht="15"/>
    <row r="1174" ht="15"/>
    <row r="1175" ht="15"/>
    <row r="1176" ht="15"/>
    <row r="1177" ht="15"/>
    <row r="1178" ht="15"/>
    <row r="1180" ht="15"/>
    <row r="1181" ht="15"/>
    <row r="1182"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8" ht="15"/>
    <row r="1259" ht="15"/>
    <row r="1260" ht="15"/>
    <row r="1261" ht="15"/>
    <row r="1262" ht="15"/>
    <row r="1263" ht="15"/>
    <row r="1264" ht="15"/>
    <row r="1266" ht="15"/>
    <row r="1267" ht="15"/>
    <row r="1268" ht="15"/>
    <row r="1269" ht="15"/>
    <row r="1270" ht="15"/>
    <row r="1271" ht="15"/>
    <row r="1272" ht="15"/>
    <row r="1273" ht="15"/>
    <row r="1274" ht="15"/>
    <row r="1275" ht="15"/>
    <row r="1276" ht="15"/>
    <row r="1277" ht="15"/>
    <row r="1280" ht="15"/>
    <row r="1281" ht="15"/>
    <row r="1282" ht="15"/>
    <row r="1283" ht="15"/>
    <row r="1284" ht="15"/>
    <row r="1285" ht="15"/>
    <row r="1286" ht="15"/>
    <row r="1288" ht="15"/>
    <row r="1289" ht="15"/>
    <row r="1290" ht="15"/>
    <row r="1291" ht="15"/>
    <row r="1292" ht="15"/>
    <row r="1293" ht="15"/>
    <row r="1294" ht="15"/>
    <row r="1295" ht="15"/>
    <row r="1296" ht="15"/>
    <row r="1297" ht="15"/>
    <row r="1298" ht="15"/>
    <row r="1300" ht="15"/>
    <row r="1301" ht="15"/>
    <row r="1302" ht="15"/>
    <row r="1303" ht="15"/>
    <row r="1304" ht="15"/>
    <row r="1305" ht="15"/>
    <row r="1306" ht="15"/>
    <row r="1307" ht="15"/>
    <row r="1308" ht="15"/>
    <row r="1309" ht="15"/>
    <row r="1317" ht="15"/>
    <row r="1318" ht="15"/>
    <row r="1321" ht="15"/>
    <row r="1322" ht="15"/>
    <row r="1323" ht="15"/>
    <row r="1324" ht="15"/>
    <row r="1325" ht="15"/>
    <row r="1326" ht="15"/>
    <row r="1327" ht="15"/>
    <row r="1328" ht="15"/>
    <row r="1331" ht="15"/>
    <row r="1332" ht="15"/>
    <row r="1333" ht="15"/>
    <row r="1334" ht="15"/>
    <row r="1335" ht="15"/>
    <row r="1336" ht="15"/>
    <row r="1337" ht="15"/>
    <row r="1338" ht="15"/>
    <row r="1339" ht="15"/>
    <row r="1340" ht="15"/>
    <row r="1341" ht="15"/>
    <row r="1342" ht="15"/>
    <row r="1343" ht="15"/>
    <row r="1344" ht="15"/>
  </sheetData>
  <dataValidations count="2">
    <dataValidation allowBlank="1" showInputMessage="1" showErrorMessage="1" sqref="E1" xr:uid="{920C6338-E771-4DAE-8C89-92A9093EA4DE}"/>
    <dataValidation type="list" allowBlank="1" showInputMessage="1" showErrorMessage="1" sqref="E2:E5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1"/>
  <sheetViews>
    <sheetView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39075</v>
      </c>
      <c r="B2" s="143" t="s">
        <v>5398</v>
      </c>
      <c r="C2" s="142">
        <v>1</v>
      </c>
      <c r="D2" s="143" t="s">
        <v>34463</v>
      </c>
      <c r="E2" s="142" t="s">
        <v>39076</v>
      </c>
      <c r="F2" s="144">
        <v>45926.772847222222</v>
      </c>
      <c r="G2" s="145">
        <f ca="1">IFERROR(NOW()-F2,"-")</f>
        <v>22.65256342592329</v>
      </c>
      <c r="H2" s="146">
        <v>45927.449074074102</v>
      </c>
      <c r="I2" s="143" t="str">
        <f>IFERROR(VLOOKUP(D2,DB!A:F,6,0),"")</f>
        <v>SCECO</v>
      </c>
      <c r="J2" s="143" t="str">
        <f>IFERROR(VLOOKUP(D2,DB!A:G,7,0),"")</f>
        <v>Weak</v>
      </c>
      <c r="K2" s="142" t="s">
        <v>39077</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39078</v>
      </c>
      <c r="B3" s="143" t="str">
        <f>IFERROR(VLOOKUP(D3,DB!A:K,11,0),"")</f>
        <v>R6</v>
      </c>
      <c r="C3" s="142">
        <v>1</v>
      </c>
      <c r="D3" s="143" t="s">
        <v>34282</v>
      </c>
      <c r="E3" s="142" t="s">
        <v>38964</v>
      </c>
      <c r="F3" s="146">
        <v>45939.529062499998</v>
      </c>
      <c r="G3" s="145">
        <f ca="1">IFERROR(NOW()-F3,"-")</f>
        <v>9.8963481481478084</v>
      </c>
      <c r="H3" s="146">
        <v>45927.987534722219</v>
      </c>
      <c r="I3" s="143" t="str">
        <f>IFERROR(VLOOKUP(D3,DB!A:F,6,0),"")</f>
        <v>SCECO</v>
      </c>
      <c r="J3" s="143" t="str">
        <f>IFERROR(VLOOKUP(D3,DB!A:G,7,0),"")</f>
        <v>Vandalized</v>
      </c>
      <c r="K3" s="142" t="s">
        <v>39079</v>
      </c>
      <c r="L3" s="143" t="str">
        <f>IFERROR(VLOOKUP(D3,DB!A:I,9,0),"")</f>
        <v>Latis</v>
      </c>
    </row>
    <row r="4" spans="1:16383" s="112" customFormat="1" ht="31.5" customHeight="1">
      <c r="A4" s="142" t="s">
        <v>39080</v>
      </c>
      <c r="B4" s="142" t="str">
        <f>IFERROR(VLOOKUP(D4,DB!A:K,11,0),"")</f>
        <v>R6</v>
      </c>
      <c r="C4" s="142">
        <v>1</v>
      </c>
      <c r="D4" s="142" t="s">
        <v>34126</v>
      </c>
      <c r="E4" s="142" t="s">
        <v>38964</v>
      </c>
      <c r="F4" s="146">
        <v>45948.910879629628</v>
      </c>
      <c r="G4" s="145">
        <f ca="1">IFERROR(NOW()-F4,"-")</f>
        <v>0.51453101851802785</v>
      </c>
      <c r="H4" s="146">
        <v>45948.903344907405</v>
      </c>
      <c r="I4" s="142" t="str">
        <f>IFERROR(VLOOKUP(D4,DB!A:F,6,0),"")</f>
        <v>SCECO</v>
      </c>
      <c r="J4" s="142" t="str">
        <f>IFERROR(VLOOKUP(D4,DB!A:G,7,0),"")</f>
        <v>Vandalized</v>
      </c>
      <c r="K4" s="142" t="s">
        <v>39081</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39082</v>
      </c>
      <c r="B5" s="142" t="str">
        <f>IFERROR(VLOOKUP(D5,DB!A:K,11,0),"")</f>
        <v>R6</v>
      </c>
      <c r="C5" s="142">
        <v>1</v>
      </c>
      <c r="D5" s="142" t="s">
        <v>35558</v>
      </c>
      <c r="E5" s="142" t="s">
        <v>39076</v>
      </c>
      <c r="F5" s="146">
        <v>45949.134895833333</v>
      </c>
      <c r="G5" s="145">
        <f ca="1">IFERROR(NOW()-F5,"-")</f>
        <v>0.29051481481292285</v>
      </c>
      <c r="H5" s="146">
        <v>45949.147256944445</v>
      </c>
      <c r="I5" s="142" t="str">
        <f>IFERROR(VLOOKUP(D5,DB!A:F,6,0),"")</f>
        <v>SCECO</v>
      </c>
      <c r="J5" s="142" t="str">
        <f>IFERROR(VLOOKUP(D5,DB!A:G,7,0),"")</f>
        <v>Vandalized</v>
      </c>
      <c r="K5" s="142" t="s">
        <v>39083</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45949.425410648146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45949.425410648146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45949.425410648146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45949.425410648146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45949.425410648146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45949.425410648146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45949.425410648146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45949.425410648146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45949.425410648146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45949.425410648146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45949.425410648146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45949.425410648146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45949.425410648146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45949.425410648146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45949.425410648146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45949.425410648146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45949.425410648146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45949.425410648146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45949.425410648146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45949.425410648146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45949.425410648146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45949.425410648146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45949.425410648146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45949.425410648146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45949.425410648146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45949.425410648146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45949.425410648146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45949.425410648146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45949.425410648146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45949.425410648146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45949.425410648146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45949.425410648146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45949.425410648146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45949.425410648146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45949.425410648146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45949.425410648146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45949.425410648146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45949.425410648146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45949.425410648146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45949.425410648146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45949.425410648146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45949.425410648146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45949.425410648146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45949.425410648146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45949.425410648146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45949.425410648146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45949.425410648146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45949.425410648146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45949.425410648146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45949.425410648146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45949.425410648146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45949.425410648146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45949.425410648146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45949.425410648146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45949.425410648146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45949.425410648146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45949.425410648146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45949.425410648146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45949.425410648146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45949.425410648146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45949.425410648146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45949.425410648146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45949.425410648146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45949.425410648146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45949.425410648146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45949.425410648146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45949.425410648146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45949.425410648146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45949.425410648146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45949.425410648146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45949.425410648146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45949.425410648146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45949.425410648146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45949.425410648146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45949.425410648146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45949.425410648146</v>
      </c>
      <c r="H81" s="109"/>
      <c r="I81" s="105" t="str">
        <f>IFERROR(VLOOKUP(D81,DB!A:F,6,0),"")</f>
        <v/>
      </c>
      <c r="J81" s="104" t="str">
        <f>IFERROR(VLOOKUP(D81,DB!A:G,7,0),"")</f>
        <v/>
      </c>
      <c r="K81" s="110"/>
      <c r="L81" s="111" t="str">
        <f>IFERROR(VLOOKUP(D81,DB!A:I,9,0),"")</f>
        <v/>
      </c>
    </row>
  </sheetData>
  <dataValidations count="2">
    <dataValidation allowBlank="1" showInputMessage="1" showErrorMessage="1" sqref="E1" xr:uid="{380493DB-286A-4683-AF55-C78F04945A49}"/>
    <dataValidation type="list" allowBlank="1" showInputMessage="1" showErrorMessage="1" sqref="E3:E4 E6:E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2025-10-19T07:13:28Z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